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135" windowWidth="15180" windowHeight="9090" tabRatio="597"/>
  </bookViews>
  <sheets>
    <sheet name="tournament payouts" sheetId="25" r:id="rId1"/>
    <sheet name="starting chips" sheetId="27" r:id="rId2"/>
    <sheet name="cost to host" sheetId="29" r:id="rId3"/>
    <sheet name="deal calculator" sheetId="1" r:id="rId4"/>
    <sheet name="blinds schedules" sheetId="10" r:id="rId5"/>
    <sheet name="flier" sheetId="19" r:id="rId6"/>
  </sheets>
  <definedNames>
    <definedName name="cborrow_bs" localSheetId="1">'starting chips'!cborrow_bs</definedName>
    <definedName name="cborrow_bs" localSheetId="0">'tournament payouts'!cborrow_bs</definedName>
    <definedName name="cborrow_bs">[0]!cborrow_bs</definedName>
    <definedName name="cdelta_bs" localSheetId="1">'starting chips'!cdelta_bs</definedName>
    <definedName name="cdelta_bs" localSheetId="0">'tournament payouts'!cdelta_bs</definedName>
    <definedName name="cdelta_bs">[0]!cdelta_bs</definedName>
    <definedName name="cgamma_bs" localSheetId="1">'starting chips'!cgamma_bs</definedName>
    <definedName name="cgamma_bs" localSheetId="0">'tournament payouts'!cgamma_bs</definedName>
    <definedName name="cgamma_bs">[0]!cgamma_bs</definedName>
    <definedName name="cimpvol_bs" localSheetId="1">'starting chips'!cimpvol_bs</definedName>
    <definedName name="cimpvol_bs" localSheetId="0">'tournament payouts'!cimpvol_bs</definedName>
    <definedName name="cimpvol_bs">[0]!cimpvol_bs</definedName>
    <definedName name="ciota_bs" localSheetId="1">'starting chips'!ciota_bs</definedName>
    <definedName name="ciota_bs" localSheetId="0">'tournament payouts'!ciota_bs</definedName>
    <definedName name="ciota_bs">[0]!ciota_bs</definedName>
    <definedName name="comega_bs" localSheetId="1">'starting chips'!comega_bs</definedName>
    <definedName name="comega_bs" localSheetId="0">'tournament payouts'!comega_bs</definedName>
    <definedName name="comega_bs">[0]!comega_bs</definedName>
    <definedName name="ctheta_bs" localSheetId="1">'starting chips'!ctheta_bs</definedName>
    <definedName name="ctheta_bs" localSheetId="0">'tournament payouts'!ctheta_bs</definedName>
    <definedName name="ctheta_bs">[0]!ctheta_bs</definedName>
    <definedName name="cval_bi" localSheetId="1">'starting chips'!cval_bi</definedName>
    <definedName name="cval_bi" localSheetId="0">'tournament payouts'!cval_bi</definedName>
    <definedName name="cval_bi">[0]!cval_bi</definedName>
    <definedName name="cval_bs" localSheetId="1">'starting chips'!cval_bs</definedName>
    <definedName name="cval_bs" localSheetId="0">'tournament payouts'!cval_bs</definedName>
    <definedName name="cval_bs">[0]!cval_bs</definedName>
    <definedName name="cvega_bs" localSheetId="1">'starting chips'!cvega_bs</definedName>
    <definedName name="cvega_bs" localSheetId="0">'tournament payouts'!cvega_bs</definedName>
    <definedName name="cvega_bs">[0]!cvega_bs</definedName>
    <definedName name="jkjk" localSheetId="1">'starting chips'!jkjk</definedName>
    <definedName name="jkjk" localSheetId="0">'tournament payouts'!jkjk</definedName>
    <definedName name="jkjk">[0]!jkjk</definedName>
    <definedName name="pdelta_bs" localSheetId="1">'starting chips'!pdelta_bs</definedName>
    <definedName name="pdelta_bs" localSheetId="0">'tournament payouts'!pdelta_bs</definedName>
    <definedName name="pdelta_bs">[0]!pdelta_bs</definedName>
    <definedName name="pgamma_bs" localSheetId="1">'starting chips'!pgamma_bs</definedName>
    <definedName name="pgamma_bs" localSheetId="0">'tournament payouts'!pgamma_bs</definedName>
    <definedName name="pgamma_bs">[0]!pgamma_bs</definedName>
    <definedName name="pimpvol_bs" localSheetId="1">'starting chips'!pimpvol_bs</definedName>
    <definedName name="pimpvol_bs" localSheetId="0">'tournament payouts'!pimpvol_bs</definedName>
    <definedName name="pimpvol_bs">[0]!pimpvol_bs</definedName>
    <definedName name="piota_bs" localSheetId="1">'starting chips'!piota_bs</definedName>
    <definedName name="piota_bs" localSheetId="0">'tournament payouts'!piota_bs</definedName>
    <definedName name="piota_bs">[0]!piota_bs</definedName>
    <definedName name="plend_bs" localSheetId="1">'starting chips'!plend_bs</definedName>
    <definedName name="plend_bs" localSheetId="0">'tournament payouts'!plend_bs</definedName>
    <definedName name="plend_bs">[0]!plend_bs</definedName>
    <definedName name="pomega_bs" localSheetId="1">'starting chips'!pomega_bs</definedName>
    <definedName name="pomega_bs" localSheetId="0">'tournament payouts'!pomega_bs</definedName>
    <definedName name="pomega_bs">[0]!pomega_bs</definedName>
    <definedName name="_xlnm.Print_Area" localSheetId="5">flier!$A$1:$A$28</definedName>
    <definedName name="_xlnm.Print_Area" localSheetId="1">'starting chips'!$A$4:$F$35</definedName>
    <definedName name="_xlnm.Print_Area" localSheetId="0">'tournament payouts'!$A$3:$W$33</definedName>
    <definedName name="ptheta_bs" localSheetId="1">'starting chips'!ptheta_bs</definedName>
    <definedName name="ptheta_bs" localSheetId="0">'tournament payouts'!ptheta_bs</definedName>
    <definedName name="ptheta_bs">[0]!ptheta_bs</definedName>
    <definedName name="pval_bs" localSheetId="1">'starting chips'!pval_bs</definedName>
    <definedName name="pval_bs" localSheetId="0">'tournament payouts'!pval_bs</definedName>
    <definedName name="pval_bs">[0]!pval_bs</definedName>
    <definedName name="pvega_bs" localSheetId="1">'starting chips'!pvega_bs</definedName>
    <definedName name="pvega_bs" localSheetId="0">'tournament payouts'!pvega_bs</definedName>
    <definedName name="pvega_bs">[0]!pvega_bs</definedName>
  </definedNames>
  <calcPr calcId="144525"/>
</workbook>
</file>

<file path=xl/calcChain.xml><?xml version="1.0" encoding="utf-8"?>
<calcChain xmlns="http://schemas.openxmlformats.org/spreadsheetml/2006/main">
  <c r="K31" i="25" l="1"/>
  <c r="L31" i="25"/>
  <c r="M31" i="25"/>
  <c r="N31" i="25"/>
  <c r="O31" i="25"/>
  <c r="P31" i="25"/>
  <c r="Q31" i="25"/>
  <c r="R31" i="25"/>
  <c r="J31" i="25"/>
  <c r="J6" i="25"/>
  <c r="K6" i="25"/>
  <c r="L6" i="25"/>
  <c r="M6" i="25"/>
  <c r="N6" i="25"/>
  <c r="O6" i="25"/>
  <c r="P6" i="25"/>
  <c r="Q6" i="25"/>
  <c r="R6" i="25"/>
  <c r="F18" i="10" l="1"/>
  <c r="F19" i="10"/>
  <c r="F20" i="10"/>
  <c r="F21" i="10"/>
  <c r="F22" i="10"/>
  <c r="F23" i="10"/>
  <c r="F24" i="10"/>
  <c r="F7" i="10"/>
  <c r="F8" i="10"/>
  <c r="F9" i="10"/>
  <c r="F11" i="10"/>
  <c r="F12" i="10"/>
  <c r="F13" i="10"/>
  <c r="F17" i="10"/>
  <c r="G10" i="1"/>
  <c r="H9" i="1" s="1"/>
  <c r="D34" i="29"/>
  <c r="D36" i="29"/>
  <c r="D35" i="29"/>
  <c r="D25" i="29"/>
  <c r="D28" i="29"/>
  <c r="D31" i="29" s="1"/>
  <c r="H15" i="27"/>
  <c r="G15" i="27"/>
  <c r="E15" i="27"/>
  <c r="H14" i="27"/>
  <c r="G14" i="27"/>
  <c r="E14" i="27"/>
  <c r="H13" i="27"/>
  <c r="G13" i="27"/>
  <c r="E13" i="27"/>
  <c r="H12" i="27"/>
  <c r="G12" i="27"/>
  <c r="E12" i="27"/>
  <c r="H11" i="27"/>
  <c r="G11" i="27"/>
  <c r="E11" i="27"/>
  <c r="H10" i="27"/>
  <c r="G10" i="27"/>
  <c r="E10" i="27"/>
  <c r="G23" i="25"/>
  <c r="G24" i="25"/>
  <c r="G25" i="25"/>
  <c r="F26" i="25"/>
  <c r="F27" i="25" s="1"/>
  <c r="D21" i="25"/>
  <c r="D22" i="25"/>
  <c r="D23" i="25"/>
  <c r="D24" i="25"/>
  <c r="D25" i="25"/>
  <c r="C26" i="25"/>
  <c r="C27" i="25" s="1"/>
  <c r="G22" i="25"/>
  <c r="G21" i="25"/>
  <c r="G20" i="25"/>
  <c r="G19" i="25"/>
  <c r="G18" i="25"/>
  <c r="G17" i="25"/>
  <c r="G16" i="25"/>
  <c r="G15" i="25"/>
  <c r="G14" i="25"/>
  <c r="G13" i="25"/>
  <c r="G12" i="25"/>
  <c r="G11" i="25"/>
  <c r="D7" i="25"/>
  <c r="D20" i="25" s="1"/>
  <c r="D11" i="25" l="1"/>
  <c r="D12" i="25"/>
  <c r="D13" i="25"/>
  <c r="D14" i="25"/>
  <c r="D15" i="25"/>
  <c r="D16" i="25"/>
  <c r="D17" i="25"/>
  <c r="D18" i="25"/>
  <c r="D19" i="25"/>
  <c r="G26" i="25"/>
  <c r="F16" i="10"/>
  <c r="F14" i="10"/>
  <c r="F15" i="10"/>
  <c r="F10" i="10"/>
  <c r="H7" i="1"/>
  <c r="H8" i="1"/>
  <c r="E16" i="27"/>
  <c r="H16" i="27"/>
  <c r="D26" i="25" l="1"/>
  <c r="H10" i="1"/>
  <c r="C10" i="1" l="1"/>
  <c r="I9" i="1" l="1"/>
  <c r="I8" i="1"/>
  <c r="I7" i="1"/>
  <c r="I10" i="1" l="1"/>
</calcChain>
</file>

<file path=xl/sharedStrings.xml><?xml version="1.0" encoding="utf-8"?>
<sst xmlns="http://schemas.openxmlformats.org/spreadsheetml/2006/main" count="135" uniqueCount="112">
  <si>
    <t>Payouts</t>
  </si>
  <si>
    <t>TOTAL</t>
  </si>
  <si>
    <t>Place</t>
  </si>
  <si>
    <t>Name</t>
  </si>
  <si>
    <t>Joe</t>
  </si>
  <si>
    <t>Brian</t>
  </si>
  <si>
    <t>DEAL CALCULATOR - 2 OR 3 PLAYERS</t>
  </si>
  <si>
    <t>Total</t>
  </si>
  <si>
    <t>Level</t>
  </si>
  <si>
    <t>Hour</t>
  </si>
  <si>
    <t>Time</t>
  </si>
  <si>
    <t>1st</t>
  </si>
  <si>
    <t>0:00-0:20</t>
  </si>
  <si>
    <t>0:20-0:40</t>
  </si>
  <si>
    <t>0:40-0:60</t>
  </si>
  <si>
    <t>2nd</t>
  </si>
  <si>
    <t>1:00-1:20</t>
  </si>
  <si>
    <t>1:20-1:40</t>
  </si>
  <si>
    <t>1:40-1:60</t>
  </si>
  <si>
    <t>3rd</t>
  </si>
  <si>
    <t>2:00-2:20</t>
  </si>
  <si>
    <t>2:20-2:40</t>
  </si>
  <si>
    <t>2:40-2:60</t>
  </si>
  <si>
    <t>4th</t>
  </si>
  <si>
    <t>3:00-3:20</t>
  </si>
  <si>
    <t>3:20-3:40</t>
  </si>
  <si>
    <t>3:40-3:60</t>
  </si>
  <si>
    <t>5th</t>
  </si>
  <si>
    <t>4:00-4:20</t>
  </si>
  <si>
    <t>4:20-4:40</t>
  </si>
  <si>
    <t>4:40-4:60</t>
  </si>
  <si>
    <t>Blinds</t>
  </si>
  <si>
    <t>PLAYERS</t>
  </si>
  <si>
    <t>POKER TOURNAMENT</t>
  </si>
  <si>
    <t>$50 No-limit. No re-buys.</t>
  </si>
  <si>
    <t xml:space="preserve">Insert blind structures, payouts, or any other information you have about the game. </t>
  </si>
  <si>
    <t xml:space="preserve">Insert directions to your house. </t>
  </si>
  <si>
    <t>HOST:  John SMITH</t>
  </si>
  <si>
    <t>DATE:  12:00:00 PM</t>
  </si>
  <si>
    <t>BYOB, etc.</t>
  </si>
  <si>
    <t xml:space="preserve">There will be cash games during the tournament. Bring your own snacks. </t>
  </si>
  <si>
    <t>Total Cost</t>
  </si>
  <si>
    <t>#</t>
  </si>
  <si>
    <t>Chip Values</t>
  </si>
  <si>
    <t>Each</t>
  </si>
  <si>
    <t>EACH PLAYER</t>
  </si>
  <si>
    <t xml:space="preserve">    </t>
  </si>
  <si>
    <t>Leaders</t>
  </si>
  <si>
    <t>no re-buys</t>
  </si>
  <si>
    <t>with re-buys</t>
  </si>
  <si>
    <t>PLAYER</t>
  </si>
  <si>
    <t>% PAYOUTS</t>
  </si>
  <si>
    <t>BUY-IN $</t>
  </si>
  <si>
    <t>TOTAL $</t>
  </si>
  <si>
    <t>TOURNEY PAYOUTS</t>
  </si>
  <si>
    <t>SAMPLE PAYOUT SCHEDULES</t>
  </si>
  <si>
    <t>TOTAL %</t>
  </si>
  <si>
    <t>PAYOUTS</t>
  </si>
  <si>
    <t>%</t>
  </si>
  <si>
    <t>$</t>
  </si>
  <si>
    <t># Chips</t>
  </si>
  <si>
    <t>Values</t>
  </si>
  <si>
    <t># Players</t>
  </si>
  <si>
    <t>White</t>
  </si>
  <si>
    <t>Red</t>
  </si>
  <si>
    <t>Black</t>
  </si>
  <si>
    <t>Purple</t>
  </si>
  <si>
    <t>Chip</t>
  </si>
  <si>
    <t>STARTING CHIPS</t>
  </si>
  <si>
    <t>Chip Totals</t>
  </si>
  <si>
    <t>cards</t>
  </si>
  <si>
    <t>food</t>
  </si>
  <si>
    <t>poker table</t>
  </si>
  <si>
    <r>
      <t>Fixed Cost:</t>
    </r>
    <r>
      <rPr>
        <sz val="10"/>
        <rFont val="Arial"/>
        <family val="2"/>
      </rPr>
      <t xml:space="preserve"> These are expenses that you only incur one time. </t>
    </r>
  </si>
  <si>
    <t>Expense</t>
  </si>
  <si>
    <t>Amount</t>
  </si>
  <si>
    <t>poker chips</t>
  </si>
  <si>
    <t>Per player fee</t>
  </si>
  <si>
    <t>Avg. # of players per game</t>
  </si>
  <si>
    <t>fixed costs</t>
  </si>
  <si>
    <t>COST TO HOST GAME</t>
  </si>
  <si>
    <r>
      <t>Variable Cost:</t>
    </r>
    <r>
      <rPr>
        <sz val="10"/>
        <rFont val="Arial"/>
        <family val="2"/>
      </rPr>
      <t xml:space="preserve"> These are recurring expenses.</t>
    </r>
  </si>
  <si>
    <t>variable costs per game</t>
  </si>
  <si>
    <t xml:space="preserve">This is the fee you need to charge each player each game in order to cover your expenses. </t>
  </si>
  <si>
    <t xml:space="preserve">This is the average number of players in each game you host. </t>
  </si>
  <si>
    <t xml:space="preserve">This is the total number of games you plan on hosting in the future. </t>
  </si>
  <si>
    <t># of games you plan on hosting</t>
  </si>
  <si>
    <t># games you'll host per month</t>
  </si>
  <si>
    <t>per month</t>
  </si>
  <si>
    <t>per year</t>
  </si>
  <si>
    <t>total cost</t>
  </si>
  <si>
    <t>per week</t>
  </si>
  <si>
    <t xml:space="preserve">This is the cost for all of the games that you plan on hosting in the future. </t>
  </si>
  <si>
    <t># players making deal</t>
  </si>
  <si>
    <t>Deal Amount</t>
  </si>
  <si>
    <t>Mike</t>
  </si>
  <si>
    <t>Chip Count</t>
  </si>
  <si>
    <t>DATE:  01/01/2012 at 00:00 PM</t>
  </si>
  <si>
    <t>WHERE:  100 Main street, Miami</t>
  </si>
  <si>
    <r>
      <t>BUY-IN</t>
    </r>
    <r>
      <rPr>
        <u/>
        <sz val="20"/>
        <rFont val="Arial"/>
        <family val="2"/>
      </rPr>
      <t xml:space="preserve">: </t>
    </r>
  </si>
  <si>
    <r>
      <t>DETAILS</t>
    </r>
    <r>
      <rPr>
        <u/>
        <sz val="20"/>
        <rFont val="Arial"/>
        <family val="2"/>
      </rPr>
      <t>:</t>
    </r>
  </si>
  <si>
    <r>
      <t>DIRECTIONS</t>
    </r>
    <r>
      <rPr>
        <u/>
        <sz val="20"/>
        <rFont val="Arial"/>
        <family val="2"/>
      </rPr>
      <t>:</t>
    </r>
  </si>
  <si>
    <t>Big</t>
  </si>
  <si>
    <t>Small</t>
  </si>
  <si>
    <t>Custom</t>
  </si>
  <si>
    <t>BLIND SCHEDULES</t>
  </si>
  <si>
    <t>6th</t>
  </si>
  <si>
    <t>5:00-5:20</t>
  </si>
  <si>
    <t>5:20-5:40</t>
  </si>
  <si>
    <t>5:40-5:60</t>
  </si>
  <si>
    <t>Sample: PartyPoker</t>
  </si>
  <si>
    <t>% IN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</si>
</sst>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[Red]\(#,##0.0\)"/>
  </numFmts>
  <fonts count="3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Verdana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4"/>
      <name val="Garamond"/>
      <family val="1"/>
    </font>
    <font>
      <sz val="14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color indexed="17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8"/>
      <color indexed="17"/>
      <name val="Arial"/>
      <family val="2"/>
    </font>
    <font>
      <b/>
      <sz val="10"/>
      <color rgb="FFFF0000"/>
      <name val="Arial"/>
      <family val="2"/>
    </font>
    <font>
      <b/>
      <sz val="9"/>
      <color indexed="9"/>
      <name val="Arial"/>
      <family val="2"/>
    </font>
    <font>
      <b/>
      <sz val="14"/>
      <color indexed="17"/>
      <name val="Arial"/>
      <family val="2"/>
    </font>
    <font>
      <b/>
      <sz val="11"/>
      <color rgb="FF008000"/>
      <name val="Arial"/>
      <family val="2"/>
    </font>
    <font>
      <b/>
      <sz val="14"/>
      <name val="Verdana"/>
      <family val="2"/>
    </font>
    <font>
      <b/>
      <sz val="14"/>
      <name val="Arial"/>
      <family val="2"/>
    </font>
    <font>
      <sz val="11"/>
      <name val="Arial"/>
      <family val="2"/>
    </font>
    <font>
      <b/>
      <u/>
      <sz val="32"/>
      <name val="Arial"/>
      <family val="2"/>
    </font>
    <font>
      <b/>
      <sz val="32"/>
      <name val="Arial"/>
      <family val="2"/>
    </font>
    <font>
      <sz val="9"/>
      <name val="Arial"/>
      <family val="2"/>
    </font>
    <font>
      <b/>
      <u/>
      <sz val="20"/>
      <name val="Arial"/>
      <family val="2"/>
    </font>
    <font>
      <u/>
      <sz val="20"/>
      <name val="Arial"/>
      <family val="2"/>
    </font>
    <font>
      <b/>
      <sz val="14"/>
      <color indexed="6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3F2D2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hair">
        <color rgb="FF008000"/>
      </left>
      <right style="medium">
        <color rgb="FF008000"/>
      </right>
      <top style="medium">
        <color rgb="FF008000"/>
      </top>
      <bottom style="hair">
        <color rgb="FF008000"/>
      </bottom>
      <diagonal/>
    </border>
    <border>
      <left style="hair">
        <color rgb="FF008000"/>
      </left>
      <right style="medium">
        <color rgb="FF008000"/>
      </right>
      <top style="hair">
        <color rgb="FF008000"/>
      </top>
      <bottom style="hair">
        <color rgb="FF008000"/>
      </bottom>
      <diagonal/>
    </border>
    <border>
      <left style="hair">
        <color rgb="FF008000"/>
      </left>
      <right style="medium">
        <color rgb="FF008000"/>
      </right>
      <top style="hair">
        <color rgb="FF008000"/>
      </top>
      <bottom style="medium">
        <color rgb="FF008000"/>
      </bottom>
      <diagonal/>
    </border>
    <border>
      <left/>
      <right style="hair">
        <color rgb="FF008000"/>
      </right>
      <top style="hair">
        <color rgb="FF008000"/>
      </top>
      <bottom style="medium">
        <color rgb="FF008000"/>
      </bottom>
      <diagonal/>
    </border>
    <border>
      <left/>
      <right style="hair">
        <color rgb="FF008000"/>
      </right>
      <top style="medium">
        <color rgb="FF008000"/>
      </top>
      <bottom style="hair">
        <color rgb="FF008000"/>
      </bottom>
      <diagonal/>
    </border>
    <border>
      <left/>
      <right style="hair">
        <color rgb="FF008000"/>
      </right>
      <top style="hair">
        <color rgb="FF008000"/>
      </top>
      <bottom style="hair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indexed="17"/>
      </bottom>
      <diagonal/>
    </border>
    <border>
      <left/>
      <right style="medium">
        <color rgb="FF008000"/>
      </right>
      <top style="medium">
        <color rgb="FF008000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0" fillId="2" borderId="0" xfId="0" applyFill="1"/>
    <xf numFmtId="164" fontId="0" fillId="3" borderId="4" xfId="1" applyNumberFormat="1" applyFont="1" applyFill="1" applyBorder="1"/>
    <xf numFmtId="164" fontId="0" fillId="3" borderId="5" xfId="1" applyNumberFormat="1" applyFont="1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3" borderId="6" xfId="0" applyFill="1" applyBorder="1" applyAlignment="1">
      <alignment horizontal="left"/>
    </xf>
    <xf numFmtId="6" fontId="0" fillId="2" borderId="5" xfId="0" applyNumberFormat="1" applyFill="1" applyBorder="1"/>
    <xf numFmtId="6" fontId="0" fillId="2" borderId="8" xfId="0" applyNumberFormat="1" applyFill="1" applyBorder="1"/>
    <xf numFmtId="6" fontId="0" fillId="2" borderId="4" xfId="0" applyNumberFormat="1" applyFill="1" applyBorder="1"/>
    <xf numFmtId="6" fontId="0" fillId="2" borderId="1" xfId="0" applyNumberFormat="1" applyFill="1" applyBorder="1"/>
    <xf numFmtId="0" fontId="6" fillId="2" borderId="0" xfId="0" applyFont="1" applyFill="1"/>
    <xf numFmtId="6" fontId="0" fillId="2" borderId="0" xfId="0" applyNumberFormat="1" applyFill="1"/>
    <xf numFmtId="9" fontId="0" fillId="3" borderId="9" xfId="0" applyNumberFormat="1" applyFill="1" applyBorder="1"/>
    <xf numFmtId="9" fontId="0" fillId="3" borderId="5" xfId="0" applyNumberFormat="1" applyFill="1" applyBorder="1"/>
    <xf numFmtId="9" fontId="0" fillId="3" borderId="10" xfId="0" applyNumberFormat="1" applyFill="1" applyBorder="1"/>
    <xf numFmtId="9" fontId="0" fillId="3" borderId="8" xfId="0" applyNumberFormat="1" applyFill="1" applyBorder="1"/>
    <xf numFmtId="9" fontId="0" fillId="2" borderId="1" xfId="0" applyNumberFormat="1" applyFill="1" applyBorder="1"/>
    <xf numFmtId="6" fontId="0" fillId="2" borderId="3" xfId="0" applyNumberFormat="1" applyFill="1" applyBorder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6" fontId="0" fillId="3" borderId="5" xfId="0" applyNumberFormat="1" applyFill="1" applyBorder="1"/>
    <xf numFmtId="6" fontId="0" fillId="3" borderId="8" xfId="0" applyNumberFormat="1" applyFill="1" applyBorder="1"/>
    <xf numFmtId="0" fontId="9" fillId="2" borderId="0" xfId="0" applyFont="1" applyFill="1" applyAlignment="1">
      <alignment horizontal="left"/>
    </xf>
    <xf numFmtId="18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 indent="6"/>
    </xf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center"/>
    </xf>
    <xf numFmtId="6" fontId="12" fillId="2" borderId="8" xfId="0" applyNumberFormat="1" applyFont="1" applyFill="1" applyBorder="1"/>
    <xf numFmtId="6" fontId="12" fillId="2" borderId="0" xfId="0" applyNumberFormat="1" applyFont="1" applyFill="1" applyBorder="1"/>
    <xf numFmtId="0" fontId="12" fillId="3" borderId="5" xfId="0" applyFont="1" applyFill="1" applyBorder="1"/>
    <xf numFmtId="0" fontId="12" fillId="3" borderId="8" xfId="0" applyFont="1" applyFill="1" applyBorder="1"/>
    <xf numFmtId="0" fontId="12" fillId="3" borderId="4" xfId="0" applyFont="1" applyFill="1" applyBorder="1"/>
    <xf numFmtId="6" fontId="0" fillId="3" borderId="4" xfId="0" applyNumberForma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6" fontId="0" fillId="3" borderId="5" xfId="2" applyNumberFormat="1" applyFont="1" applyFill="1" applyBorder="1"/>
    <xf numFmtId="6" fontId="0" fillId="3" borderId="4" xfId="2" applyNumberFormat="1" applyFont="1" applyFill="1" applyBorder="1"/>
    <xf numFmtId="165" fontId="1" fillId="2" borderId="0" xfId="2" applyNumberFormat="1" applyFill="1" applyBorder="1"/>
    <xf numFmtId="0" fontId="0" fillId="2" borderId="0" xfId="0" applyFill="1" applyAlignment="1">
      <alignment horizontal="right"/>
    </xf>
    <xf numFmtId="0" fontId="0" fillId="2" borderId="0" xfId="0" applyFill="1" applyAlignment="1"/>
    <xf numFmtId="0" fontId="4" fillId="2" borderId="0" xfId="0" applyFont="1" applyFill="1" applyAlignment="1">
      <alignment horizontal="center"/>
    </xf>
    <xf numFmtId="0" fontId="14" fillId="2" borderId="0" xfId="0" applyFont="1" applyFill="1" applyAlignment="1"/>
    <xf numFmtId="6" fontId="12" fillId="3" borderId="1" xfId="0" applyNumberFormat="1" applyFont="1" applyFill="1" applyBorder="1"/>
    <xf numFmtId="0" fontId="7" fillId="3" borderId="3" xfId="0" applyFont="1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12" fillId="6" borderId="3" xfId="0" applyFont="1" applyFill="1" applyBorder="1" applyAlignment="1">
      <alignment horizontal="right"/>
    </xf>
    <xf numFmtId="9" fontId="0" fillId="6" borderId="5" xfId="0" applyNumberFormat="1" applyFill="1" applyBorder="1"/>
    <xf numFmtId="9" fontId="0" fillId="6" borderId="9" xfId="0" applyNumberFormat="1" applyFill="1" applyBorder="1"/>
    <xf numFmtId="9" fontId="0" fillId="6" borderId="8" xfId="0" applyNumberFormat="1" applyFill="1" applyBorder="1"/>
    <xf numFmtId="9" fontId="0" fillId="6" borderId="10" xfId="0" applyNumberFormat="1" applyFill="1" applyBorder="1"/>
    <xf numFmtId="9" fontId="12" fillId="6" borderId="8" xfId="0" applyNumberFormat="1" applyFont="1" applyFill="1" applyBorder="1"/>
    <xf numFmtId="164" fontId="7" fillId="3" borderId="3" xfId="1" applyNumberFormat="1" applyFont="1" applyFill="1" applyBorder="1" applyAlignment="1">
      <alignment horizontal="right"/>
    </xf>
    <xf numFmtId="0" fontId="19" fillId="4" borderId="5" xfId="0" applyFont="1" applyFill="1" applyBorder="1"/>
    <xf numFmtId="0" fontId="2" fillId="4" borderId="1" xfId="0" applyFont="1" applyFill="1" applyBorder="1"/>
    <xf numFmtId="0" fontId="18" fillId="2" borderId="0" xfId="0" applyFont="1" applyFill="1" applyAlignment="1">
      <alignment horizontal="center"/>
    </xf>
    <xf numFmtId="9" fontId="12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6" fontId="19" fillId="4" borderId="1" xfId="0" applyNumberFormat="1" applyFont="1" applyFill="1" applyBorder="1"/>
    <xf numFmtId="0" fontId="19" fillId="4" borderId="5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1" xfId="0" applyFont="1" applyFill="1" applyBorder="1"/>
    <xf numFmtId="0" fontId="19" fillId="4" borderId="2" xfId="0" applyFont="1" applyFill="1" applyBorder="1" applyAlignment="1">
      <alignment horizontal="center"/>
    </xf>
    <xf numFmtId="0" fontId="10" fillId="2" borderId="0" xfId="0" applyFont="1" applyFill="1"/>
    <xf numFmtId="0" fontId="20" fillId="2" borderId="0" xfId="0" applyFont="1" applyFill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3" fillId="8" borderId="3" xfId="0" applyFont="1" applyFill="1" applyBorder="1"/>
    <xf numFmtId="6" fontId="11" fillId="8" borderId="1" xfId="0" applyNumberFormat="1" applyFont="1" applyFill="1" applyBorder="1"/>
    <xf numFmtId="0" fontId="3" fillId="8" borderId="5" xfId="0" applyFont="1" applyFill="1" applyBorder="1"/>
    <xf numFmtId="0" fontId="3" fillId="8" borderId="8" xfId="0" applyFont="1" applyFill="1" applyBorder="1"/>
    <xf numFmtId="0" fontId="3" fillId="8" borderId="7" xfId="0" applyFont="1" applyFill="1" applyBorder="1"/>
    <xf numFmtId="0" fontId="3" fillId="8" borderId="12" xfId="0" applyFont="1" applyFill="1" applyBorder="1"/>
    <xf numFmtId="0" fontId="3" fillId="8" borderId="11" xfId="0" applyFont="1" applyFill="1" applyBorder="1"/>
    <xf numFmtId="0" fontId="3" fillId="8" borderId="4" xfId="0" applyFont="1" applyFill="1" applyBorder="1"/>
    <xf numFmtId="0" fontId="3" fillId="8" borderId="1" xfId="0" applyFont="1" applyFill="1" applyBorder="1" applyAlignment="1">
      <alignment horizontal="center"/>
    </xf>
    <xf numFmtId="6" fontId="12" fillId="2" borderId="1" xfId="0" applyNumberFormat="1" applyFont="1" applyFill="1" applyBorder="1"/>
    <xf numFmtId="0" fontId="3" fillId="8" borderId="3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2" fillId="2" borderId="8" xfId="0" applyFont="1" applyFill="1" applyBorder="1" applyAlignment="1">
      <alignment horizontal="right"/>
    </xf>
    <xf numFmtId="0" fontId="3" fillId="8" borderId="2" xfId="0" applyFont="1" applyFill="1" applyBorder="1"/>
    <xf numFmtId="0" fontId="22" fillId="2" borderId="0" xfId="0" applyFont="1" applyFill="1" applyBorder="1" applyAlignment="1"/>
    <xf numFmtId="0" fontId="3" fillId="8" borderId="6" xfId="0" applyFont="1" applyFill="1" applyBorder="1"/>
    <xf numFmtId="0" fontId="3" fillId="8" borderId="13" xfId="0" applyFont="1" applyFill="1" applyBorder="1"/>
    <xf numFmtId="0" fontId="12" fillId="2" borderId="0" xfId="0" applyFont="1" applyFill="1" applyAlignment="1">
      <alignment vertical="top"/>
    </xf>
    <xf numFmtId="0" fontId="8" fillId="2" borderId="0" xfId="0" applyFont="1" applyFill="1" applyAlignment="1">
      <alignment horizontal="left"/>
    </xf>
    <xf numFmtId="164" fontId="0" fillId="3" borderId="1" xfId="1" applyNumberFormat="1" applyFont="1" applyFill="1" applyBorder="1"/>
    <xf numFmtId="164" fontId="0" fillId="3" borderId="1" xfId="1" applyNumberFormat="1" applyFont="1" applyFill="1" applyBorder="1" applyAlignment="1">
      <alignment horizontal="right"/>
    </xf>
    <xf numFmtId="8" fontId="0" fillId="2" borderId="1" xfId="0" applyNumberFormat="1" applyFill="1" applyBorder="1"/>
    <xf numFmtId="12" fontId="16" fillId="8" borderId="12" xfId="0" applyNumberFormat="1" applyFont="1" applyFill="1" applyBorder="1"/>
    <xf numFmtId="0" fontId="15" fillId="8" borderId="5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8" borderId="2" xfId="0" applyFont="1" applyFill="1" applyBorder="1"/>
    <xf numFmtId="164" fontId="15" fillId="8" borderId="1" xfId="1" applyNumberFormat="1" applyFont="1" applyFill="1" applyBorder="1" applyAlignment="1">
      <alignment horizontal="center"/>
    </xf>
    <xf numFmtId="6" fontId="0" fillId="5" borderId="1" xfId="0" applyNumberFormat="1" applyFill="1" applyBorder="1"/>
    <xf numFmtId="6" fontId="0" fillId="3" borderId="13" xfId="0" applyNumberFormat="1" applyFill="1" applyBorder="1"/>
    <xf numFmtId="6" fontId="0" fillId="3" borderId="7" xfId="0" applyNumberFormat="1" applyFill="1" applyBorder="1"/>
    <xf numFmtId="6" fontId="0" fillId="3" borderId="10" xfId="0" applyNumberFormat="1" applyFill="1" applyBorder="1"/>
    <xf numFmtId="6" fontId="0" fillId="3" borderId="11" xfId="0" applyNumberFormat="1" applyFill="1" applyBorder="1"/>
    <xf numFmtId="0" fontId="15" fillId="8" borderId="2" xfId="0" applyFont="1" applyFill="1" applyBorder="1" applyAlignment="1">
      <alignment horizontal="center"/>
    </xf>
    <xf numFmtId="6" fontId="0" fillId="3" borderId="29" xfId="2" applyNumberFormat="1" applyFont="1" applyFill="1" applyBorder="1"/>
    <xf numFmtId="0" fontId="0" fillId="3" borderId="30" xfId="0" applyFill="1" applyBorder="1" applyAlignment="1">
      <alignment horizontal="left"/>
    </xf>
    <xf numFmtId="164" fontId="0" fillId="3" borderId="29" xfId="1" applyNumberFormat="1" applyFont="1" applyFill="1" applyBorder="1"/>
    <xf numFmtId="6" fontId="0" fillId="2" borderId="29" xfId="0" applyNumberFormat="1" applyFill="1" applyBorder="1"/>
    <xf numFmtId="0" fontId="15" fillId="8" borderId="31" xfId="0" applyFont="1" applyFill="1" applyBorder="1" applyAlignment="1">
      <alignment horizontal="center"/>
    </xf>
    <xf numFmtId="41" fontId="0" fillId="3" borderId="1" xfId="2" applyNumberFormat="1" applyFont="1" applyFill="1" applyBorder="1"/>
    <xf numFmtId="9" fontId="0" fillId="5" borderId="5" xfId="3" applyFont="1" applyFill="1" applyBorder="1"/>
    <xf numFmtId="9" fontId="0" fillId="5" borderId="29" xfId="3" applyFont="1" applyFill="1" applyBorder="1"/>
    <xf numFmtId="9" fontId="0" fillId="5" borderId="8" xfId="3" applyFont="1" applyFill="1" applyBorder="1"/>
    <xf numFmtId="9" fontId="0" fillId="2" borderId="1" xfId="3" applyFont="1" applyFill="1" applyBorder="1"/>
    <xf numFmtId="0" fontId="12" fillId="3" borderId="7" xfId="0" applyFont="1" applyFill="1" applyBorder="1" applyAlignment="1">
      <alignment horizontal="left"/>
    </xf>
    <xf numFmtId="0" fontId="20" fillId="2" borderId="0" xfId="0" applyFont="1" applyFill="1" applyBorder="1" applyAlignment="1"/>
    <xf numFmtId="0" fontId="25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5" fillId="7" borderId="21" xfId="0" applyFont="1" applyFill="1" applyBorder="1" applyAlignment="1">
      <alignment horizontal="center" vertical="top" wrapText="1"/>
    </xf>
    <xf numFmtId="0" fontId="5" fillId="7" borderId="22" xfId="0" applyFont="1" applyFill="1" applyBorder="1" applyAlignment="1">
      <alignment horizontal="center" vertical="top" wrapText="1"/>
    </xf>
    <xf numFmtId="0" fontId="17" fillId="2" borderId="0" xfId="0" applyFont="1" applyFill="1" applyAlignment="1"/>
    <xf numFmtId="0" fontId="3" fillId="4" borderId="33" xfId="0" applyFont="1" applyFill="1" applyBorder="1" applyAlignment="1">
      <alignment horizontal="center" vertical="top" wrapText="1"/>
    </xf>
    <xf numFmtId="0" fontId="0" fillId="2" borderId="36" xfId="0" applyFill="1" applyBorder="1"/>
    <xf numFmtId="0" fontId="0" fillId="2" borderId="37" xfId="0" applyFill="1" applyBorder="1"/>
    <xf numFmtId="3" fontId="0" fillId="2" borderId="37" xfId="0" applyNumberFormat="1" applyFill="1" applyBorder="1"/>
    <xf numFmtId="3" fontId="0" fillId="2" borderId="38" xfId="0" applyNumberFormat="1" applyFill="1" applyBorder="1"/>
    <xf numFmtId="3" fontId="0" fillId="2" borderId="39" xfId="0" applyNumberFormat="1" applyFill="1" applyBorder="1"/>
    <xf numFmtId="0" fontId="0" fillId="2" borderId="40" xfId="0" applyFill="1" applyBorder="1"/>
    <xf numFmtId="0" fontId="0" fillId="2" borderId="41" xfId="0" applyFill="1" applyBorder="1"/>
    <xf numFmtId="3" fontId="0" fillId="2" borderId="41" xfId="0" applyNumberFormat="1" applyFill="1" applyBorder="1"/>
    <xf numFmtId="0" fontId="3" fillId="4" borderId="32" xfId="0" applyFont="1" applyFill="1" applyBorder="1" applyAlignment="1">
      <alignment horizontal="center" vertical="top"/>
    </xf>
    <xf numFmtId="0" fontId="5" fillId="7" borderId="20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/>
    </xf>
    <xf numFmtId="6" fontId="0" fillId="10" borderId="16" xfId="0" applyNumberFormat="1" applyFill="1" applyBorder="1" applyAlignment="1">
      <alignment horizontal="right"/>
    </xf>
    <xf numFmtId="0" fontId="3" fillId="4" borderId="44" xfId="0" applyFont="1" applyFill="1" applyBorder="1" applyAlignment="1">
      <alignment horizontal="center" vertical="top"/>
    </xf>
    <xf numFmtId="0" fontId="3" fillId="4" borderId="45" xfId="0" applyFont="1" applyFill="1" applyBorder="1" applyAlignment="1">
      <alignment horizontal="center" vertical="top"/>
    </xf>
    <xf numFmtId="0" fontId="3" fillId="4" borderId="46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/>
    </xf>
    <xf numFmtId="6" fontId="0" fillId="10" borderId="14" xfId="0" applyNumberFormat="1" applyFill="1" applyBorder="1" applyAlignment="1">
      <alignment horizontal="right"/>
    </xf>
    <xf numFmtId="6" fontId="0" fillId="2" borderId="15" xfId="0" applyNumberFormat="1" applyFill="1" applyBorder="1" applyAlignment="1">
      <alignment horizontal="right"/>
    </xf>
    <xf numFmtId="6" fontId="0" fillId="2" borderId="17" xfId="0" applyNumberFormat="1" applyFill="1" applyBorder="1" applyAlignment="1">
      <alignment horizontal="right"/>
    </xf>
    <xf numFmtId="6" fontId="0" fillId="2" borderId="19" xfId="0" applyNumberFormat="1" applyFill="1" applyBorder="1" applyAlignment="1">
      <alignment horizontal="right"/>
    </xf>
    <xf numFmtId="0" fontId="5" fillId="2" borderId="47" xfId="0" applyFont="1" applyFill="1" applyBorder="1" applyAlignment="1">
      <alignment horizontal="center" vertical="top"/>
    </xf>
    <xf numFmtId="6" fontId="0" fillId="10" borderId="18" xfId="0" applyNumberFormat="1" applyFill="1" applyBorder="1" applyAlignment="1">
      <alignment horizontal="right"/>
    </xf>
    <xf numFmtId="6" fontId="19" fillId="4" borderId="2" xfId="0" applyNumberFormat="1" applyFont="1" applyFill="1" applyBorder="1"/>
    <xf numFmtId="0" fontId="20" fillId="2" borderId="0" xfId="0" applyFont="1" applyFill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21" fillId="9" borderId="28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5" fillId="2" borderId="4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top" wrapText="1"/>
    </xf>
    <xf numFmtId="0" fontId="3" fillId="4" borderId="35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0" fontId="3" fillId="4" borderId="42" xfId="0" applyFont="1" applyFill="1" applyBorder="1" applyAlignment="1">
      <alignment horizontal="center" vertical="top" wrapText="1"/>
    </xf>
    <xf numFmtId="0" fontId="3" fillId="4" borderId="43" xfId="0" applyFont="1" applyFill="1" applyBorder="1" applyAlignment="1">
      <alignment horizontal="center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8000"/>
      <color rgb="FFFFFF66"/>
      <color rgb="FFE3F2D2"/>
      <color rgb="FFC7E6A4"/>
      <color rgb="FFC0E399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tabSelected="1" zoomScaleNormal="100" workbookViewId="0">
      <selection activeCell="P34" sqref="P34"/>
    </sheetView>
  </sheetViews>
  <sheetFormatPr defaultRowHeight="12.75"/>
  <cols>
    <col min="1" max="1" width="3" style="1" customWidth="1"/>
    <col min="2" max="2" width="7.42578125" style="1" customWidth="1"/>
    <col min="3" max="4" width="8.140625" style="1" customWidth="1"/>
    <col min="5" max="5" width="3.7109375" style="1" customWidth="1"/>
    <col min="6" max="7" width="8.140625" style="1" customWidth="1"/>
    <col min="8" max="8" width="8.42578125" style="1" customWidth="1"/>
    <col min="9" max="9" width="10.28515625" style="1" customWidth="1"/>
    <col min="10" max="18" width="5.7109375" style="1" customWidth="1"/>
    <col min="19" max="19" width="9.140625" style="1"/>
    <col min="20" max="20" width="10" style="1" bestFit="1" customWidth="1"/>
    <col min="21" max="21" width="8.42578125" style="1" bestFit="1" customWidth="1"/>
    <col min="22" max="22" width="6.28515625" style="1" bestFit="1" customWidth="1"/>
    <col min="23" max="23" width="7" style="1" bestFit="1" customWidth="1"/>
    <col min="24" max="24" width="9.140625" style="1"/>
    <col min="25" max="25" width="8.42578125" style="1" customWidth="1"/>
    <col min="26" max="16384" width="9.140625" style="1"/>
  </cols>
  <sheetData>
    <row r="1" spans="1:22" ht="3" customHeight="1">
      <c r="L1" s="39"/>
      <c r="V1" s="40"/>
    </row>
    <row r="2" spans="1:22" s="64" customFormat="1" ht="18">
      <c r="C2" s="146" t="s">
        <v>54</v>
      </c>
      <c r="D2" s="146"/>
      <c r="E2" s="146"/>
      <c r="F2" s="146"/>
      <c r="G2" s="146"/>
      <c r="H2" s="65"/>
      <c r="I2" s="146" t="s">
        <v>55</v>
      </c>
      <c r="J2" s="146"/>
      <c r="K2" s="146"/>
      <c r="L2" s="146"/>
      <c r="M2" s="146"/>
      <c r="N2" s="146"/>
      <c r="O2" s="146"/>
      <c r="P2" s="146"/>
      <c r="Q2" s="146"/>
      <c r="R2" s="146"/>
      <c r="S2" s="65"/>
      <c r="T2" s="65"/>
    </row>
    <row r="3" spans="1:22" s="11" customFormat="1" ht="12" customHeight="1">
      <c r="A3" s="1"/>
      <c r="C3" s="150" t="s">
        <v>48</v>
      </c>
      <c r="D3" s="151"/>
      <c r="E3" s="1"/>
      <c r="F3" s="150" t="s">
        <v>49</v>
      </c>
      <c r="G3" s="151"/>
      <c r="J3" s="1"/>
    </row>
    <row r="4" spans="1:22" ht="4.5" customHeight="1" thickBot="1">
      <c r="A4" s="40"/>
      <c r="C4" s="46"/>
      <c r="D4" s="58"/>
      <c r="E4" s="58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ht="13.5" customHeight="1" thickBot="1">
      <c r="C5" s="59" t="s">
        <v>32</v>
      </c>
      <c r="D5" s="53">
        <v>70</v>
      </c>
      <c r="I5" s="59" t="s">
        <v>32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7">
        <v>10</v>
      </c>
      <c r="P5" s="47">
        <v>12</v>
      </c>
      <c r="Q5" s="47">
        <v>15</v>
      </c>
      <c r="R5" s="47">
        <v>20</v>
      </c>
    </row>
    <row r="6" spans="1:22" ht="13.5" customHeight="1" thickBot="1">
      <c r="C6" s="59" t="s">
        <v>52</v>
      </c>
      <c r="D6" s="44">
        <v>20</v>
      </c>
      <c r="I6" s="145" t="s">
        <v>111</v>
      </c>
      <c r="J6" s="110">
        <f t="shared" ref="J6:R6" si="0">COUNTIF(J11:J30,"&gt;0")/J5</f>
        <v>0.4</v>
      </c>
      <c r="K6" s="110">
        <f t="shared" si="0"/>
        <v>0.33333333333333331</v>
      </c>
      <c r="L6" s="110">
        <f t="shared" si="0"/>
        <v>0.2857142857142857</v>
      </c>
      <c r="M6" s="110">
        <f t="shared" si="0"/>
        <v>0.375</v>
      </c>
      <c r="N6" s="110">
        <f t="shared" si="0"/>
        <v>0.33333333333333331</v>
      </c>
      <c r="O6" s="110">
        <f t="shared" si="0"/>
        <v>0.3</v>
      </c>
      <c r="P6" s="110">
        <f t="shared" si="0"/>
        <v>0.25</v>
      </c>
      <c r="Q6" s="110">
        <f t="shared" si="0"/>
        <v>0.26666666666666666</v>
      </c>
      <c r="R6" s="110">
        <f t="shared" si="0"/>
        <v>0.25</v>
      </c>
    </row>
    <row r="7" spans="1:22" ht="13.5" customHeight="1" thickBot="1">
      <c r="C7" s="62" t="s">
        <v>53</v>
      </c>
      <c r="D7" s="18">
        <f>D5*$D$6</f>
        <v>1400</v>
      </c>
      <c r="F7" s="62" t="s">
        <v>53</v>
      </c>
      <c r="G7" s="44">
        <v>2000</v>
      </c>
    </row>
    <row r="8" spans="1:22" ht="4.5" customHeight="1" thickBot="1">
      <c r="A8" s="40"/>
      <c r="C8" s="46"/>
      <c r="D8" s="58"/>
      <c r="E8" s="58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3.5" customHeight="1" thickBot="1">
      <c r="C9" s="147" t="s">
        <v>57</v>
      </c>
      <c r="D9" s="149"/>
      <c r="F9" s="147" t="s">
        <v>57</v>
      </c>
      <c r="G9" s="149"/>
    </row>
    <row r="10" spans="1:22" ht="13.5" customHeight="1" thickBot="1">
      <c r="B10" s="54" t="s">
        <v>50</v>
      </c>
      <c r="C10" s="63" t="s">
        <v>58</v>
      </c>
      <c r="D10" s="66" t="s">
        <v>59</v>
      </c>
      <c r="F10" s="63" t="s">
        <v>58</v>
      </c>
      <c r="G10" s="66" t="s">
        <v>59</v>
      </c>
      <c r="I10" s="55"/>
      <c r="J10" s="147" t="s">
        <v>51</v>
      </c>
      <c r="K10" s="148"/>
      <c r="L10" s="148"/>
      <c r="M10" s="148"/>
      <c r="N10" s="148"/>
      <c r="O10" s="148"/>
      <c r="P10" s="148"/>
      <c r="Q10" s="148"/>
      <c r="R10" s="149"/>
    </row>
    <row r="11" spans="1:22" ht="13.5" customHeight="1">
      <c r="B11" s="60">
        <v>1</v>
      </c>
      <c r="C11" s="13">
        <v>0.24</v>
      </c>
      <c r="D11" s="8">
        <f t="shared" ref="D11:D20" si="1">IF(C11=0,"",C11*D$7)</f>
        <v>336</v>
      </c>
      <c r="F11" s="14">
        <v>0.25</v>
      </c>
      <c r="G11" s="8">
        <f t="shared" ref="G11:G22" si="2">IF(F11=0,"",F11*G$7)</f>
        <v>500</v>
      </c>
      <c r="I11" s="60">
        <v>1</v>
      </c>
      <c r="J11" s="48">
        <v>0.7</v>
      </c>
      <c r="K11" s="48">
        <v>0.7</v>
      </c>
      <c r="L11" s="48">
        <v>0.7</v>
      </c>
      <c r="M11" s="49">
        <v>0.65</v>
      </c>
      <c r="N11" s="49">
        <v>0.65</v>
      </c>
      <c r="O11" s="49">
        <v>0.65</v>
      </c>
      <c r="P11" s="49">
        <v>0.65</v>
      </c>
      <c r="Q11" s="49">
        <v>0.6</v>
      </c>
      <c r="R11" s="48">
        <v>0.45</v>
      </c>
    </row>
    <row r="12" spans="1:22" ht="13.5" customHeight="1">
      <c r="B12" s="61">
        <v>2</v>
      </c>
      <c r="C12" s="15">
        <v>0.14000000000000001</v>
      </c>
      <c r="D12" s="8">
        <f t="shared" si="1"/>
        <v>196.00000000000003</v>
      </c>
      <c r="F12" s="16">
        <v>0.13</v>
      </c>
      <c r="G12" s="8">
        <f t="shared" si="2"/>
        <v>260</v>
      </c>
      <c r="I12" s="61">
        <v>2</v>
      </c>
      <c r="J12" s="50">
        <v>0.3</v>
      </c>
      <c r="K12" s="50">
        <v>0.3</v>
      </c>
      <c r="L12" s="50">
        <v>0.3</v>
      </c>
      <c r="M12" s="51">
        <v>0.25</v>
      </c>
      <c r="N12" s="51">
        <v>0.25</v>
      </c>
      <c r="O12" s="51">
        <v>0.25</v>
      </c>
      <c r="P12" s="51">
        <v>0.25</v>
      </c>
      <c r="Q12" s="51">
        <v>0.25</v>
      </c>
      <c r="R12" s="50">
        <v>0.25</v>
      </c>
    </row>
    <row r="13" spans="1:22" ht="13.5" customHeight="1">
      <c r="B13" s="61">
        <v>3</v>
      </c>
      <c r="C13" s="15">
        <v>0.12</v>
      </c>
      <c r="D13" s="8">
        <f t="shared" si="1"/>
        <v>168</v>
      </c>
      <c r="F13" s="16">
        <v>0.1</v>
      </c>
      <c r="G13" s="8">
        <f t="shared" si="2"/>
        <v>200</v>
      </c>
      <c r="I13" s="61">
        <v>3</v>
      </c>
      <c r="J13" s="52"/>
      <c r="K13" s="52"/>
      <c r="L13" s="52"/>
      <c r="M13" s="51">
        <v>0.1</v>
      </c>
      <c r="N13" s="51">
        <v>0.1</v>
      </c>
      <c r="O13" s="51">
        <v>0.1</v>
      </c>
      <c r="P13" s="51">
        <v>0.1</v>
      </c>
      <c r="Q13" s="51">
        <v>0.1</v>
      </c>
      <c r="R13" s="50">
        <v>0.15</v>
      </c>
    </row>
    <row r="14" spans="1:22" ht="13.5" customHeight="1">
      <c r="B14" s="61">
        <v>4</v>
      </c>
      <c r="C14" s="15">
        <v>0.1</v>
      </c>
      <c r="D14" s="8">
        <f t="shared" si="1"/>
        <v>140</v>
      </c>
      <c r="F14" s="16">
        <v>0.09</v>
      </c>
      <c r="G14" s="8">
        <f t="shared" si="2"/>
        <v>180</v>
      </c>
      <c r="I14" s="61">
        <v>4</v>
      </c>
      <c r="J14" s="52"/>
      <c r="K14" s="52"/>
      <c r="L14" s="52"/>
      <c r="M14" s="52"/>
      <c r="N14" s="52"/>
      <c r="O14" s="52"/>
      <c r="P14" s="52"/>
      <c r="Q14" s="51">
        <v>0.05</v>
      </c>
      <c r="R14" s="50">
        <v>0.1</v>
      </c>
    </row>
    <row r="15" spans="1:22" ht="13.5" customHeight="1">
      <c r="B15" s="61">
        <v>5</v>
      </c>
      <c r="C15" s="16">
        <v>0.09</v>
      </c>
      <c r="D15" s="8">
        <f t="shared" si="1"/>
        <v>126</v>
      </c>
      <c r="F15" s="16">
        <v>0.08</v>
      </c>
      <c r="G15" s="8">
        <f t="shared" si="2"/>
        <v>160</v>
      </c>
      <c r="I15" s="61">
        <v>5</v>
      </c>
      <c r="J15" s="52"/>
      <c r="K15" s="52"/>
      <c r="L15" s="52"/>
      <c r="M15" s="52"/>
      <c r="N15" s="52"/>
      <c r="O15" s="52"/>
      <c r="P15" s="52"/>
      <c r="Q15" s="52"/>
      <c r="R15" s="52">
        <v>0.05</v>
      </c>
    </row>
    <row r="16" spans="1:22" ht="13.5" customHeight="1">
      <c r="B16" s="61">
        <v>6</v>
      </c>
      <c r="C16" s="16">
        <v>0.08</v>
      </c>
      <c r="D16" s="8">
        <f t="shared" si="1"/>
        <v>112</v>
      </c>
      <c r="F16" s="16">
        <v>0.08</v>
      </c>
      <c r="G16" s="8">
        <f t="shared" si="2"/>
        <v>160</v>
      </c>
      <c r="I16" s="61">
        <v>6</v>
      </c>
      <c r="J16" s="52"/>
      <c r="K16" s="52"/>
      <c r="L16" s="52"/>
      <c r="M16" s="52"/>
      <c r="N16" s="52"/>
      <c r="O16" s="52"/>
      <c r="P16" s="52"/>
      <c r="Q16" s="52"/>
      <c r="R16" s="52"/>
    </row>
    <row r="17" spans="1:27" ht="13.5" customHeight="1">
      <c r="B17" s="61">
        <v>7</v>
      </c>
      <c r="C17" s="16">
        <v>7.0000000000000007E-2</v>
      </c>
      <c r="D17" s="8">
        <f t="shared" si="1"/>
        <v>98.000000000000014</v>
      </c>
      <c r="F17" s="16">
        <v>7.0000000000000007E-2</v>
      </c>
      <c r="G17" s="8">
        <f t="shared" si="2"/>
        <v>140</v>
      </c>
      <c r="I17" s="61">
        <v>7</v>
      </c>
      <c r="J17" s="52"/>
      <c r="K17" s="52"/>
      <c r="L17" s="52"/>
      <c r="M17" s="52"/>
      <c r="N17" s="52"/>
      <c r="O17" s="52"/>
      <c r="P17" s="52"/>
      <c r="Q17" s="52"/>
      <c r="R17" s="52"/>
    </row>
    <row r="18" spans="1:27" s="11" customFormat="1" ht="13.5" customHeight="1">
      <c r="A18" s="1"/>
      <c r="B18" s="61">
        <v>8</v>
      </c>
      <c r="C18" s="16">
        <v>0.06</v>
      </c>
      <c r="D18" s="8">
        <f t="shared" si="1"/>
        <v>84</v>
      </c>
      <c r="E18" s="1"/>
      <c r="F18" s="16">
        <v>0.06</v>
      </c>
      <c r="G18" s="8">
        <f t="shared" si="2"/>
        <v>120</v>
      </c>
      <c r="H18" s="1"/>
      <c r="I18" s="61">
        <v>8</v>
      </c>
      <c r="J18" s="52"/>
      <c r="K18" s="52"/>
      <c r="L18" s="52"/>
      <c r="M18" s="52"/>
      <c r="N18" s="52"/>
      <c r="O18" s="52"/>
      <c r="P18" s="52"/>
      <c r="Q18" s="52"/>
      <c r="R18" s="52"/>
      <c r="S18" s="1"/>
      <c r="T18" s="1"/>
      <c r="U18" s="1"/>
      <c r="V18" s="1"/>
      <c r="W18" s="1"/>
      <c r="X18" s="1"/>
      <c r="Y18" s="1"/>
      <c r="Z18" s="1"/>
      <c r="AA18" s="1"/>
    </row>
    <row r="19" spans="1:27" s="11" customFormat="1" ht="13.5" customHeight="1">
      <c r="A19" s="1"/>
      <c r="B19" s="61">
        <v>9</v>
      </c>
      <c r="C19" s="16">
        <v>0.05</v>
      </c>
      <c r="D19" s="8">
        <f t="shared" si="1"/>
        <v>70</v>
      </c>
      <c r="E19" s="1"/>
      <c r="F19" s="16">
        <v>0.06</v>
      </c>
      <c r="G19" s="8">
        <f t="shared" si="2"/>
        <v>120</v>
      </c>
      <c r="H19" s="1"/>
      <c r="I19" s="61">
        <v>9</v>
      </c>
      <c r="J19" s="52"/>
      <c r="K19" s="52"/>
      <c r="L19" s="52"/>
      <c r="M19" s="52"/>
      <c r="N19" s="52"/>
      <c r="O19" s="52"/>
      <c r="P19" s="52"/>
      <c r="Q19" s="52"/>
      <c r="R19" s="52"/>
      <c r="S19" s="1"/>
      <c r="T19" s="1"/>
      <c r="U19" s="1"/>
      <c r="V19" s="1"/>
      <c r="W19" s="1"/>
      <c r="X19" s="1"/>
      <c r="Y19" s="1"/>
      <c r="Z19" s="1"/>
      <c r="AA19" s="1"/>
    </row>
    <row r="20" spans="1:27" ht="13.5" customHeight="1">
      <c r="B20" s="61">
        <v>10</v>
      </c>
      <c r="C20" s="16">
        <v>0.05</v>
      </c>
      <c r="D20" s="8">
        <f t="shared" si="1"/>
        <v>70</v>
      </c>
      <c r="F20" s="16">
        <v>0.05</v>
      </c>
      <c r="G20" s="8">
        <f t="shared" si="2"/>
        <v>100</v>
      </c>
      <c r="I20" s="61">
        <v>10</v>
      </c>
      <c r="J20" s="52"/>
      <c r="K20" s="52"/>
      <c r="L20" s="52"/>
      <c r="M20" s="52"/>
      <c r="N20" s="52"/>
      <c r="O20" s="52"/>
      <c r="P20" s="52"/>
      <c r="Q20" s="52"/>
      <c r="R20" s="52"/>
    </row>
    <row r="21" spans="1:27" ht="13.5" customHeight="1">
      <c r="B21" s="61">
        <v>11</v>
      </c>
      <c r="C21" s="16"/>
      <c r="D21" s="8" t="str">
        <f t="shared" ref="D21:D25" si="3">IF(C21=0,"",C21*D$7)</f>
        <v/>
      </c>
      <c r="F21" s="16">
        <v>0.03</v>
      </c>
      <c r="G21" s="8">
        <f t="shared" si="2"/>
        <v>60</v>
      </c>
      <c r="I21" s="61">
        <v>11</v>
      </c>
      <c r="J21" s="52"/>
      <c r="K21" s="52"/>
      <c r="L21" s="52"/>
      <c r="M21" s="52"/>
      <c r="N21" s="52"/>
      <c r="O21" s="52"/>
      <c r="P21" s="52"/>
      <c r="Q21" s="52"/>
      <c r="R21" s="52"/>
    </row>
    <row r="22" spans="1:27" ht="13.5" customHeight="1">
      <c r="B22" s="61">
        <v>12</v>
      </c>
      <c r="C22" s="16"/>
      <c r="D22" s="8" t="str">
        <f t="shared" si="3"/>
        <v/>
      </c>
      <c r="F22" s="16"/>
      <c r="G22" s="8" t="str">
        <f t="shared" si="2"/>
        <v/>
      </c>
      <c r="I22" s="61">
        <v>12</v>
      </c>
      <c r="J22" s="52"/>
      <c r="K22" s="52"/>
      <c r="L22" s="52"/>
      <c r="M22" s="52"/>
      <c r="N22" s="52"/>
      <c r="O22" s="52"/>
      <c r="P22" s="52"/>
      <c r="Q22" s="52"/>
      <c r="R22" s="52"/>
    </row>
    <row r="23" spans="1:27" ht="13.5" customHeight="1">
      <c r="B23" s="61">
        <v>13</v>
      </c>
      <c r="C23" s="16"/>
      <c r="D23" s="8" t="str">
        <f t="shared" si="3"/>
        <v/>
      </c>
      <c r="F23" s="16"/>
      <c r="G23" s="8" t="str">
        <f t="shared" ref="G23:G25" si="4">IF(F23=0,"",F23*G$7)</f>
        <v/>
      </c>
      <c r="I23" s="61">
        <v>13</v>
      </c>
      <c r="J23" s="52"/>
      <c r="K23" s="52"/>
      <c r="L23" s="52"/>
      <c r="M23" s="52"/>
      <c r="N23" s="52"/>
      <c r="O23" s="52"/>
      <c r="P23" s="52"/>
      <c r="Q23" s="52"/>
      <c r="R23" s="52"/>
    </row>
    <row r="24" spans="1:27" ht="13.5" customHeight="1">
      <c r="B24" s="61">
        <v>14</v>
      </c>
      <c r="C24" s="16"/>
      <c r="D24" s="8" t="str">
        <f t="shared" si="3"/>
        <v/>
      </c>
      <c r="F24" s="16"/>
      <c r="G24" s="8" t="str">
        <f t="shared" si="4"/>
        <v/>
      </c>
      <c r="I24" s="61">
        <v>14</v>
      </c>
      <c r="J24" s="52"/>
      <c r="K24" s="52"/>
      <c r="L24" s="52"/>
      <c r="M24" s="52"/>
      <c r="N24" s="52"/>
      <c r="O24" s="52"/>
      <c r="P24" s="52"/>
      <c r="Q24" s="52"/>
      <c r="R24" s="52"/>
    </row>
    <row r="25" spans="1:27" ht="13.5" customHeight="1" thickBot="1">
      <c r="B25" s="61">
        <v>15</v>
      </c>
      <c r="C25" s="16"/>
      <c r="D25" s="8" t="str">
        <f t="shared" si="3"/>
        <v/>
      </c>
      <c r="F25" s="16"/>
      <c r="G25" s="8" t="str">
        <f t="shared" si="4"/>
        <v/>
      </c>
      <c r="I25" s="61">
        <v>15</v>
      </c>
      <c r="J25" s="52"/>
      <c r="K25" s="52"/>
      <c r="L25" s="52"/>
      <c r="M25" s="52"/>
      <c r="N25" s="52"/>
      <c r="O25" s="52"/>
      <c r="P25" s="52"/>
      <c r="Q25" s="52"/>
      <c r="R25" s="52"/>
    </row>
    <row r="26" spans="1:27" ht="13.5" customHeight="1" thickBot="1">
      <c r="B26" s="62" t="s">
        <v>1</v>
      </c>
      <c r="C26" s="57">
        <f>SUM(C11:C25)</f>
        <v>1</v>
      </c>
      <c r="D26" s="10">
        <f>SUM(D11:D25)</f>
        <v>1400</v>
      </c>
      <c r="F26" s="57">
        <f>SUM(F11:F25)</f>
        <v>1</v>
      </c>
      <c r="G26" s="10">
        <f>SUM(G11:G25)</f>
        <v>2000</v>
      </c>
      <c r="I26" s="61">
        <v>16</v>
      </c>
      <c r="J26" s="52"/>
      <c r="K26" s="52"/>
      <c r="L26" s="52"/>
      <c r="M26" s="52"/>
      <c r="N26" s="52"/>
      <c r="O26" s="52"/>
      <c r="P26" s="52"/>
      <c r="Q26" s="52"/>
      <c r="R26" s="52"/>
    </row>
    <row r="27" spans="1:27">
      <c r="C27" s="56" t="str">
        <f>IF(C26=100%,"","not equal to 100%")</f>
        <v/>
      </c>
      <c r="D27" s="56"/>
      <c r="E27" s="56"/>
      <c r="F27" s="56" t="str">
        <f>IF(F26=100%,"","not equal to 100%")</f>
        <v/>
      </c>
      <c r="G27" s="56"/>
      <c r="I27" s="61">
        <v>17</v>
      </c>
      <c r="J27" s="52"/>
      <c r="K27" s="52"/>
      <c r="L27" s="52"/>
      <c r="M27" s="52"/>
      <c r="N27" s="52"/>
      <c r="O27" s="52"/>
      <c r="P27" s="52"/>
      <c r="Q27" s="52"/>
      <c r="R27" s="52"/>
    </row>
    <row r="28" spans="1:27" ht="13.5" customHeight="1">
      <c r="I28" s="61">
        <v>18</v>
      </c>
      <c r="J28" s="52"/>
      <c r="K28" s="52"/>
      <c r="L28" s="52"/>
      <c r="M28" s="52"/>
      <c r="N28" s="52"/>
      <c r="O28" s="52"/>
      <c r="P28" s="52"/>
      <c r="Q28" s="52"/>
      <c r="R28" s="52"/>
    </row>
    <row r="29" spans="1:27" ht="13.5" customHeight="1">
      <c r="I29" s="61">
        <v>19</v>
      </c>
      <c r="J29" s="52"/>
      <c r="K29" s="52"/>
      <c r="L29" s="52"/>
      <c r="M29" s="52"/>
      <c r="N29" s="52"/>
      <c r="O29" s="52"/>
      <c r="P29" s="52"/>
      <c r="Q29" s="52"/>
      <c r="R29" s="52"/>
    </row>
    <row r="30" spans="1:27" ht="13.5" customHeight="1" thickBot="1">
      <c r="I30" s="61">
        <v>20</v>
      </c>
      <c r="J30" s="52"/>
      <c r="K30" s="52"/>
      <c r="L30" s="52"/>
      <c r="M30" s="52"/>
      <c r="N30" s="52"/>
      <c r="O30" s="52"/>
      <c r="P30" s="52"/>
      <c r="Q30" s="52"/>
      <c r="R30" s="52"/>
    </row>
    <row r="31" spans="1:27" ht="13.5" customHeight="1" thickBot="1">
      <c r="I31" s="62" t="s">
        <v>56</v>
      </c>
      <c r="J31" s="17">
        <f>SUM(J11:J30)</f>
        <v>1</v>
      </c>
      <c r="K31" s="17">
        <f t="shared" ref="K31:R31" si="5">SUM(K11:K30)</f>
        <v>1</v>
      </c>
      <c r="L31" s="17">
        <f t="shared" si="5"/>
        <v>1</v>
      </c>
      <c r="M31" s="17">
        <f t="shared" si="5"/>
        <v>1</v>
      </c>
      <c r="N31" s="17">
        <f t="shared" si="5"/>
        <v>1</v>
      </c>
      <c r="O31" s="17">
        <f t="shared" si="5"/>
        <v>1</v>
      </c>
      <c r="P31" s="17">
        <f t="shared" si="5"/>
        <v>1</v>
      </c>
      <c r="Q31" s="17">
        <f t="shared" si="5"/>
        <v>1</v>
      </c>
      <c r="R31" s="17">
        <f t="shared" si="5"/>
        <v>1</v>
      </c>
    </row>
    <row r="32" spans="1:27" ht="13.5" customHeight="1">
      <c r="I32" s="20"/>
    </row>
    <row r="33" spans="1:23" ht="13.5" customHeight="1">
      <c r="I33" s="20"/>
    </row>
    <row r="34" spans="1:23" ht="13.5" customHeight="1">
      <c r="I34" s="20"/>
    </row>
    <row r="35" spans="1:23" ht="13.5" customHeight="1">
      <c r="I35" s="20"/>
    </row>
    <row r="36" spans="1:23" ht="13.5" customHeight="1">
      <c r="I36" s="20"/>
    </row>
    <row r="37" spans="1:23" ht="13.5" customHeight="1">
      <c r="I37" s="20"/>
    </row>
    <row r="38" spans="1:23" ht="13.5" customHeight="1">
      <c r="I38" s="20"/>
    </row>
    <row r="39" spans="1:23" ht="13.5" customHeight="1">
      <c r="I39" s="20"/>
    </row>
    <row r="40" spans="1:23" ht="13.5" customHeight="1">
      <c r="I40" s="20"/>
    </row>
    <row r="41" spans="1:23">
      <c r="I41" s="20"/>
    </row>
    <row r="42" spans="1:23" s="41" customFormat="1">
      <c r="A42" s="1"/>
      <c r="B42" s="1"/>
      <c r="C42" s="1"/>
      <c r="D42" s="1"/>
      <c r="E42" s="1"/>
      <c r="F42" s="1"/>
      <c r="G42" s="1"/>
      <c r="H42" s="1"/>
      <c r="I42" s="20"/>
      <c r="J42" s="1"/>
      <c r="K42" s="1"/>
      <c r="L42" s="1"/>
      <c r="M42" s="1"/>
      <c r="N42" s="1"/>
      <c r="O42" s="1"/>
      <c r="P42" s="1"/>
      <c r="Q42" s="1"/>
      <c r="R42" s="1"/>
      <c r="T42" s="26"/>
      <c r="U42" s="26"/>
      <c r="V42" s="26"/>
      <c r="W42" s="26"/>
    </row>
    <row r="43" spans="1:23">
      <c r="I43" s="20"/>
      <c r="S43" s="19"/>
      <c r="T43" s="20"/>
      <c r="U43" s="20"/>
      <c r="V43" s="20"/>
      <c r="W43" s="20"/>
    </row>
    <row r="44" spans="1:23">
      <c r="I44" s="20"/>
      <c r="S44" s="20"/>
      <c r="T44" s="20"/>
      <c r="U44" s="20"/>
      <c r="V44" s="20"/>
      <c r="W44" s="20"/>
    </row>
    <row r="45" spans="1:23">
      <c r="I45" s="20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20"/>
      <c r="U45" s="20"/>
      <c r="V45" s="20"/>
      <c r="W45" s="20"/>
    </row>
    <row r="46" spans="1:23"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9:23"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9:23"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9:23"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9:23"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9:23"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9:23"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9:23"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9:23"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9:23"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9:23"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9:23"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9:23"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9:23"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9:23"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9:23"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9:23"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9:18">
      <c r="I65" s="20"/>
      <c r="J65" s="20"/>
      <c r="K65" s="20"/>
      <c r="L65" s="20"/>
      <c r="M65" s="20"/>
      <c r="N65" s="20"/>
      <c r="O65" s="20"/>
      <c r="P65" s="20"/>
      <c r="Q65" s="20"/>
      <c r="R65" s="20"/>
    </row>
  </sheetData>
  <mergeCells count="7">
    <mergeCell ref="C2:G2"/>
    <mergeCell ref="I2:R2"/>
    <mergeCell ref="J10:R10"/>
    <mergeCell ref="C3:D3"/>
    <mergeCell ref="F3:G3"/>
    <mergeCell ref="C9:D9"/>
    <mergeCell ref="F9:G9"/>
  </mergeCells>
  <pageMargins left="0.25" right="0.25" top="0.25" bottom="0.25" header="0.5" footer="0.5"/>
  <pageSetup scale="96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Normal="100" workbookViewId="0">
      <selection activeCell="E28" sqref="E28"/>
    </sheetView>
  </sheetViews>
  <sheetFormatPr defaultRowHeight="12.75"/>
  <cols>
    <col min="1" max="1" width="5.7109375" style="1" customWidth="1"/>
    <col min="2" max="2" width="7.5703125" style="1" customWidth="1"/>
    <col min="3" max="3" width="7.5703125" style="1" bestFit="1" customWidth="1"/>
    <col min="4" max="4" width="7.28515625" style="1" customWidth="1"/>
    <col min="5" max="5" width="9.140625" style="1" customWidth="1"/>
    <col min="6" max="6" width="1.5703125" style="1" customWidth="1"/>
    <col min="7" max="7" width="8.28515625" style="1" customWidth="1"/>
    <col min="8" max="8" width="9.7109375" style="1" customWidth="1"/>
    <col min="9" max="16384" width="9.140625" style="1"/>
  </cols>
  <sheetData>
    <row r="1" spans="1:10" ht="3.75" customHeight="1"/>
    <row r="2" spans="1:10" s="64" customFormat="1" ht="20.25">
      <c r="B2" s="152" t="s">
        <v>68</v>
      </c>
      <c r="C2" s="152"/>
      <c r="D2" s="152"/>
      <c r="E2" s="152"/>
      <c r="F2" s="152"/>
      <c r="G2" s="152"/>
      <c r="H2" s="152"/>
      <c r="I2" s="65"/>
      <c r="J2" s="65"/>
    </row>
    <row r="3" spans="1:10" ht="6.75" customHeight="1">
      <c r="A3" s="42"/>
      <c r="B3" s="42"/>
      <c r="C3" s="42"/>
      <c r="D3" s="42"/>
      <c r="E3" s="42"/>
    </row>
    <row r="4" spans="1:10" s="64" customFormat="1" ht="15" customHeight="1">
      <c r="B4" s="150" t="s">
        <v>45</v>
      </c>
      <c r="C4" s="150"/>
      <c r="D4" s="150"/>
      <c r="E4" s="150"/>
      <c r="F4" s="81"/>
      <c r="G4" s="150" t="s">
        <v>1</v>
      </c>
      <c r="H4" s="150"/>
    </row>
    <row r="5" spans="1:10" ht="6.75" customHeight="1" thickBot="1">
      <c r="A5" s="42"/>
      <c r="B5" s="42"/>
      <c r="C5" s="42"/>
      <c r="D5" s="42"/>
      <c r="E5" s="42"/>
    </row>
    <row r="6" spans="1:10" ht="12.75" customHeight="1" thickBot="1">
      <c r="A6" s="42"/>
      <c r="B6" s="42"/>
      <c r="C6" s="42"/>
      <c r="D6" s="42"/>
      <c r="E6" s="42"/>
      <c r="F6" s="42"/>
      <c r="G6" s="68" t="s">
        <v>62</v>
      </c>
      <c r="H6" s="45">
        <v>20</v>
      </c>
    </row>
    <row r="7" spans="1:10" ht="6.75" customHeight="1" thickBot="1">
      <c r="A7" s="42"/>
      <c r="B7" s="42"/>
      <c r="C7" s="42"/>
      <c r="D7" s="42"/>
      <c r="E7" s="42"/>
    </row>
    <row r="8" spans="1:10" ht="13.5" customHeight="1" thickBot="1">
      <c r="C8" s="42"/>
      <c r="D8" s="153" t="s">
        <v>43</v>
      </c>
      <c r="E8" s="154"/>
      <c r="G8" s="153" t="s">
        <v>69</v>
      </c>
      <c r="H8" s="154"/>
    </row>
    <row r="9" spans="1:10" ht="13.5" customHeight="1" thickBot="1">
      <c r="B9" s="75" t="s">
        <v>67</v>
      </c>
      <c r="C9" s="75" t="s">
        <v>60</v>
      </c>
      <c r="D9" s="75" t="s">
        <v>44</v>
      </c>
      <c r="E9" s="75" t="s">
        <v>7</v>
      </c>
      <c r="G9" s="75" t="s">
        <v>42</v>
      </c>
      <c r="H9" s="77" t="s">
        <v>61</v>
      </c>
    </row>
    <row r="10" spans="1:10" s="11" customFormat="1" ht="13.5" customHeight="1">
      <c r="B10" s="30" t="s">
        <v>63</v>
      </c>
      <c r="C10" s="30">
        <v>10</v>
      </c>
      <c r="D10" s="21">
        <v>10</v>
      </c>
      <c r="E10" s="28">
        <f t="shared" ref="E10:E15" si="0">IF(AND(C10&gt;0,D10&gt;0),D10*C10,"")</f>
        <v>100</v>
      </c>
      <c r="G10" s="79">
        <f t="shared" ref="G10:G15" si="1">IF(C10="","",$H$6*C10)</f>
        <v>200</v>
      </c>
      <c r="H10" s="8">
        <f t="shared" ref="H10:H15" si="2">IF(OR(C10="",D10=""),"",$H$6*D10*C10)</f>
        <v>2000</v>
      </c>
    </row>
    <row r="11" spans="1:10" s="11" customFormat="1" ht="13.5" customHeight="1">
      <c r="B11" s="31" t="s">
        <v>64</v>
      </c>
      <c r="C11" s="31">
        <v>8</v>
      </c>
      <c r="D11" s="22">
        <v>25</v>
      </c>
      <c r="E11" s="28">
        <f t="shared" si="0"/>
        <v>200</v>
      </c>
      <c r="G11" s="79">
        <f t="shared" si="1"/>
        <v>160</v>
      </c>
      <c r="H11" s="8">
        <f t="shared" si="2"/>
        <v>4000</v>
      </c>
    </row>
    <row r="12" spans="1:10" s="11" customFormat="1" ht="13.5" customHeight="1">
      <c r="B12" s="31" t="s">
        <v>65</v>
      </c>
      <c r="C12" s="31">
        <v>7</v>
      </c>
      <c r="D12" s="22">
        <v>100</v>
      </c>
      <c r="E12" s="28">
        <f t="shared" si="0"/>
        <v>700</v>
      </c>
      <c r="G12" s="79">
        <f t="shared" si="1"/>
        <v>140</v>
      </c>
      <c r="H12" s="8">
        <f t="shared" si="2"/>
        <v>14000</v>
      </c>
    </row>
    <row r="13" spans="1:10" s="11" customFormat="1" ht="13.5" customHeight="1">
      <c r="B13" s="31" t="s">
        <v>66</v>
      </c>
      <c r="C13" s="31">
        <v>1</v>
      </c>
      <c r="D13" s="22">
        <v>500</v>
      </c>
      <c r="E13" s="28">
        <f t="shared" si="0"/>
        <v>500</v>
      </c>
      <c r="G13" s="79">
        <f t="shared" si="1"/>
        <v>20</v>
      </c>
      <c r="H13" s="8">
        <f t="shared" si="2"/>
        <v>10000</v>
      </c>
    </row>
    <row r="14" spans="1:10" s="11" customFormat="1" ht="13.5" customHeight="1">
      <c r="B14" s="31"/>
      <c r="C14" s="31"/>
      <c r="D14" s="22"/>
      <c r="E14" s="28" t="str">
        <f t="shared" si="0"/>
        <v/>
      </c>
      <c r="G14" s="79" t="str">
        <f t="shared" si="1"/>
        <v/>
      </c>
      <c r="H14" s="8" t="str">
        <f t="shared" si="2"/>
        <v/>
      </c>
    </row>
    <row r="15" spans="1:10" s="11" customFormat="1" ht="13.5" customHeight="1" thickBot="1">
      <c r="B15" s="32"/>
      <c r="C15" s="32"/>
      <c r="D15" s="33"/>
      <c r="E15" s="28" t="str">
        <f t="shared" si="0"/>
        <v/>
      </c>
      <c r="G15" s="79" t="str">
        <f t="shared" si="1"/>
        <v/>
      </c>
      <c r="H15" s="8" t="str">
        <f t="shared" si="2"/>
        <v/>
      </c>
    </row>
    <row r="16" spans="1:10" s="11" customFormat="1" ht="12.75" customHeight="1" thickBot="1">
      <c r="B16" s="71" t="s">
        <v>7</v>
      </c>
      <c r="C16" s="72"/>
      <c r="D16" s="73"/>
      <c r="E16" s="76">
        <f>SUM(E10:E15)</f>
        <v>1500</v>
      </c>
      <c r="G16" s="80" t="s">
        <v>7</v>
      </c>
      <c r="H16" s="10">
        <f>SUM(H10:H15)</f>
        <v>30000</v>
      </c>
    </row>
    <row r="17" spans="1:8" s="11" customFormat="1" ht="12.75" customHeight="1">
      <c r="A17" s="29"/>
      <c r="B17" s="29"/>
      <c r="C17" s="29"/>
      <c r="D17" s="29"/>
      <c r="E17" s="29"/>
      <c r="H17" s="29"/>
    </row>
    <row r="18" spans="1:8" ht="13.5" customHeight="1"/>
    <row r="19" spans="1:8">
      <c r="B19" s="36"/>
    </row>
    <row r="20" spans="1:8" ht="12.95" customHeight="1">
      <c r="B20" s="34"/>
    </row>
    <row r="21" spans="1:8" ht="12.95" customHeight="1"/>
    <row r="22" spans="1:8" ht="12.95" customHeight="1"/>
    <row r="23" spans="1:8" ht="12.95" customHeight="1"/>
    <row r="24" spans="1:8" ht="12.95" customHeight="1"/>
    <row r="25" spans="1:8" ht="12.95" customHeight="1"/>
    <row r="26" spans="1:8">
      <c r="B26" s="1" t="s">
        <v>46</v>
      </c>
    </row>
    <row r="29" spans="1:8" ht="15" customHeight="1"/>
    <row r="36" spans="2:8">
      <c r="B36" s="20"/>
      <c r="C36" s="20"/>
      <c r="D36" s="20"/>
      <c r="E36" s="20"/>
      <c r="F36" s="20"/>
      <c r="H36" s="20"/>
    </row>
    <row r="37" spans="2:8">
      <c r="B37" s="20"/>
      <c r="C37" s="20"/>
      <c r="D37" s="20"/>
      <c r="E37" s="20"/>
      <c r="F37" s="20"/>
      <c r="H37" s="20"/>
    </row>
    <row r="38" spans="2:8">
      <c r="B38" s="20"/>
      <c r="C38" s="20"/>
      <c r="D38" s="20"/>
      <c r="E38" s="20"/>
      <c r="F38" s="20"/>
      <c r="H38" s="20"/>
    </row>
    <row r="39" spans="2:8">
      <c r="B39" s="20"/>
      <c r="C39" s="20"/>
      <c r="D39" s="20"/>
      <c r="E39" s="20"/>
      <c r="F39" s="20"/>
      <c r="H39" s="20"/>
    </row>
    <row r="40" spans="2:8">
      <c r="B40" s="20"/>
      <c r="C40" s="20"/>
      <c r="D40" s="20"/>
      <c r="E40" s="20"/>
      <c r="F40" s="20"/>
      <c r="H40" s="20"/>
    </row>
    <row r="41" spans="2:8">
      <c r="B41" s="20"/>
      <c r="C41" s="20"/>
      <c r="D41" s="20"/>
      <c r="E41" s="20"/>
      <c r="F41" s="20"/>
      <c r="H41" s="20"/>
    </row>
    <row r="42" spans="2:8">
      <c r="B42" s="20"/>
      <c r="C42" s="20"/>
      <c r="D42" s="20"/>
      <c r="E42" s="20"/>
      <c r="F42" s="20"/>
      <c r="H42" s="20"/>
    </row>
    <row r="43" spans="2:8">
      <c r="B43" s="20"/>
      <c r="C43" s="20"/>
      <c r="D43" s="20"/>
      <c r="E43" s="20"/>
      <c r="F43" s="20"/>
      <c r="H43" s="20"/>
    </row>
    <row r="44" spans="2:8">
      <c r="B44" s="20"/>
      <c r="C44" s="20"/>
      <c r="D44" s="20"/>
      <c r="E44" s="20"/>
      <c r="F44" s="20"/>
      <c r="H44" s="20"/>
    </row>
    <row r="45" spans="2:8">
      <c r="B45" s="20"/>
      <c r="C45" s="20"/>
      <c r="D45" s="20"/>
      <c r="E45" s="20"/>
      <c r="F45" s="20"/>
      <c r="H45" s="20"/>
    </row>
    <row r="46" spans="2:8">
      <c r="B46" s="20"/>
      <c r="C46" s="20"/>
      <c r="D46" s="20"/>
      <c r="E46" s="20"/>
      <c r="F46" s="20"/>
      <c r="H46" s="20"/>
    </row>
    <row r="47" spans="2:8">
      <c r="B47" s="20"/>
      <c r="C47" s="20"/>
      <c r="D47" s="20"/>
      <c r="E47" s="20"/>
      <c r="F47" s="20"/>
      <c r="H47" s="20"/>
    </row>
    <row r="48" spans="2:8">
      <c r="B48" s="20"/>
      <c r="C48" s="20"/>
      <c r="D48" s="20"/>
      <c r="E48" s="20"/>
      <c r="F48" s="20"/>
      <c r="H48" s="20"/>
    </row>
    <row r="49" spans="2:8">
      <c r="B49" s="20"/>
      <c r="C49" s="20"/>
      <c r="D49" s="20"/>
      <c r="E49" s="20"/>
      <c r="F49" s="20"/>
      <c r="H49" s="20"/>
    </row>
    <row r="50" spans="2:8">
      <c r="B50" s="20"/>
      <c r="C50" s="20"/>
      <c r="D50" s="20"/>
      <c r="E50" s="20"/>
      <c r="F50" s="20"/>
      <c r="H50" s="20"/>
    </row>
    <row r="51" spans="2:8">
      <c r="B51" s="20"/>
      <c r="C51" s="20"/>
      <c r="D51" s="20"/>
      <c r="E51" s="20"/>
      <c r="F51" s="20"/>
      <c r="H51" s="20"/>
    </row>
    <row r="52" spans="2:8">
      <c r="B52" s="20"/>
      <c r="C52" s="20"/>
      <c r="D52" s="20"/>
      <c r="E52" s="20"/>
      <c r="F52" s="20"/>
      <c r="H52" s="20"/>
    </row>
    <row r="53" spans="2:8">
      <c r="E53" s="20"/>
      <c r="F53" s="20"/>
    </row>
  </sheetData>
  <mergeCells count="5">
    <mergeCell ref="B2:H2"/>
    <mergeCell ref="B4:E4"/>
    <mergeCell ref="G4:H4"/>
    <mergeCell ref="D8:E8"/>
    <mergeCell ref="G8:H8"/>
  </mergeCells>
  <pageMargins left="0.25" right="0.25" top="0.25" bottom="0.25" header="0.5" footer="0.5"/>
  <pageSetup scale="96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39" sqref="C39"/>
    </sheetView>
  </sheetViews>
  <sheetFormatPr defaultRowHeight="12.75"/>
  <cols>
    <col min="1" max="1" width="5.7109375" style="1" customWidth="1"/>
    <col min="2" max="2" width="12.5703125" style="1" customWidth="1"/>
    <col min="3" max="3" width="17.5703125" style="1" customWidth="1"/>
    <col min="4" max="4" width="9" style="1" customWidth="1"/>
    <col min="5" max="5" width="1.28515625" style="1" customWidth="1"/>
    <col min="6" max="6" width="9.85546875" style="1" customWidth="1"/>
    <col min="7" max="16384" width="9.140625" style="1"/>
  </cols>
  <sheetData>
    <row r="1" spans="1:6" ht="6" customHeight="1"/>
    <row r="2" spans="1:6" s="64" customFormat="1" ht="20.25">
      <c r="B2" s="152" t="s">
        <v>80</v>
      </c>
      <c r="C2" s="152"/>
      <c r="D2" s="152"/>
      <c r="E2" s="43"/>
      <c r="F2" s="43"/>
    </row>
    <row r="3" spans="1:6" ht="6.75" customHeight="1">
      <c r="A3" s="42"/>
      <c r="B3" s="42"/>
      <c r="C3" s="42"/>
      <c r="D3" s="42"/>
      <c r="E3" s="42"/>
      <c r="F3" s="42"/>
    </row>
    <row r="4" spans="1:6" ht="15">
      <c r="B4" s="150" t="s">
        <v>79</v>
      </c>
      <c r="C4" s="150"/>
      <c r="D4" s="151"/>
      <c r="F4" s="85" t="s">
        <v>73</v>
      </c>
    </row>
    <row r="5" spans="1:6" ht="8.25" customHeight="1" thickBot="1">
      <c r="D5" s="34"/>
    </row>
    <row r="6" spans="1:6" ht="13.5" thickBot="1">
      <c r="B6" s="80" t="s">
        <v>74</v>
      </c>
      <c r="C6" s="67"/>
      <c r="D6" s="75" t="s">
        <v>75</v>
      </c>
    </row>
    <row r="7" spans="1:6">
      <c r="B7" s="96" t="s">
        <v>76</v>
      </c>
      <c r="C7" s="98"/>
      <c r="D7" s="22">
        <v>75</v>
      </c>
    </row>
    <row r="8" spans="1:6">
      <c r="B8" s="96" t="s">
        <v>72</v>
      </c>
      <c r="C8" s="98"/>
      <c r="D8" s="22">
        <v>150</v>
      </c>
    </row>
    <row r="9" spans="1:6">
      <c r="B9" s="96"/>
      <c r="C9" s="98"/>
      <c r="D9" s="22"/>
    </row>
    <row r="10" spans="1:6">
      <c r="B10" s="96"/>
      <c r="C10" s="98"/>
      <c r="D10" s="22"/>
    </row>
    <row r="11" spans="1:6">
      <c r="B11" s="96"/>
      <c r="C11" s="98"/>
      <c r="D11" s="22"/>
    </row>
    <row r="12" spans="1:6">
      <c r="B12" s="96"/>
      <c r="C12" s="98"/>
      <c r="D12" s="22"/>
    </row>
    <row r="13" spans="1:6" ht="13.5" thickBot="1">
      <c r="B13" s="97"/>
      <c r="C13" s="99"/>
      <c r="D13" s="33"/>
    </row>
    <row r="15" spans="1:6" ht="15">
      <c r="B15" s="150" t="s">
        <v>82</v>
      </c>
      <c r="C15" s="150"/>
      <c r="D15" s="151"/>
      <c r="F15" s="85" t="s">
        <v>81</v>
      </c>
    </row>
    <row r="16" spans="1:6" ht="8.25" customHeight="1" thickBot="1">
      <c r="D16" s="34"/>
    </row>
    <row r="17" spans="2:6" ht="13.5" thickBot="1">
      <c r="B17" s="80" t="s">
        <v>74</v>
      </c>
      <c r="C17" s="67"/>
      <c r="D17" s="75" t="s">
        <v>75</v>
      </c>
    </row>
    <row r="18" spans="2:6">
      <c r="B18" s="96" t="s">
        <v>70</v>
      </c>
      <c r="C18" s="98"/>
      <c r="D18" s="21">
        <v>1</v>
      </c>
    </row>
    <row r="19" spans="2:6">
      <c r="B19" s="96" t="s">
        <v>71</v>
      </c>
      <c r="C19" s="98"/>
      <c r="D19" s="22">
        <v>6</v>
      </c>
    </row>
    <row r="20" spans="2:6">
      <c r="B20" s="96"/>
      <c r="C20" s="98"/>
      <c r="D20" s="22"/>
    </row>
    <row r="21" spans="2:6">
      <c r="B21" s="96"/>
      <c r="C21" s="98"/>
      <c r="D21" s="22"/>
    </row>
    <row r="22" spans="2:6">
      <c r="B22" s="96"/>
      <c r="C22" s="98"/>
      <c r="D22" s="22"/>
    </row>
    <row r="23" spans="2:6">
      <c r="B23" s="96"/>
      <c r="C23" s="98"/>
      <c r="D23" s="22"/>
    </row>
    <row r="24" spans="2:6" ht="13.5" thickBot="1">
      <c r="B24" s="97"/>
      <c r="C24" s="99"/>
      <c r="D24" s="33"/>
    </row>
    <row r="25" spans="2:6" ht="13.5" thickBot="1">
      <c r="B25" s="80" t="s">
        <v>7</v>
      </c>
      <c r="C25" s="67"/>
      <c r="D25" s="95">
        <f>SUM(D18:D24)</f>
        <v>7</v>
      </c>
    </row>
    <row r="26" spans="2:6" ht="13.5" thickBot="1"/>
    <row r="27" spans="2:6" ht="13.5" thickBot="1">
      <c r="B27" s="80" t="s">
        <v>86</v>
      </c>
      <c r="C27" s="67"/>
      <c r="D27" s="86">
        <v>50</v>
      </c>
      <c r="F27" s="84" t="s">
        <v>85</v>
      </c>
    </row>
    <row r="28" spans="2:6" ht="13.5" thickBot="1">
      <c r="B28" s="71" t="s">
        <v>41</v>
      </c>
      <c r="C28" s="73"/>
      <c r="D28" s="10">
        <f>SUM(D18:D24)+(SUM(D18:D24)*D27)</f>
        <v>357</v>
      </c>
      <c r="F28" s="84" t="s">
        <v>92</v>
      </c>
    </row>
    <row r="29" spans="2:6" ht="13.5" thickBot="1"/>
    <row r="30" spans="2:6" ht="13.5" thickBot="1">
      <c r="B30" s="80" t="s">
        <v>78</v>
      </c>
      <c r="C30" s="67"/>
      <c r="D30" s="87">
        <v>7</v>
      </c>
      <c r="F30" s="84" t="s">
        <v>84</v>
      </c>
    </row>
    <row r="31" spans="2:6" ht="13.5" thickBot="1">
      <c r="B31" s="80" t="s">
        <v>77</v>
      </c>
      <c r="C31" s="67"/>
      <c r="D31" s="88">
        <f>D28/(D27*D30)</f>
        <v>1.02</v>
      </c>
      <c r="F31" s="84" t="s">
        <v>83</v>
      </c>
    </row>
    <row r="32" spans="2:6" ht="13.5" thickBot="1"/>
    <row r="33" spans="2:4" ht="13.5" thickBot="1">
      <c r="B33" s="80" t="s">
        <v>87</v>
      </c>
      <c r="C33" s="80"/>
      <c r="D33" s="87">
        <v>4</v>
      </c>
    </row>
    <row r="34" spans="2:4">
      <c r="B34" s="69"/>
      <c r="C34" s="82" t="s">
        <v>91</v>
      </c>
      <c r="D34" s="7">
        <f>D35/4.33</f>
        <v>6.4665127020785222</v>
      </c>
    </row>
    <row r="35" spans="2:4">
      <c r="B35" s="70" t="s">
        <v>90</v>
      </c>
      <c r="C35" s="83" t="s">
        <v>88</v>
      </c>
      <c r="D35" s="8">
        <f>D33*D25</f>
        <v>28</v>
      </c>
    </row>
    <row r="36" spans="2:4" ht="13.5" thickBot="1">
      <c r="B36" s="74"/>
      <c r="C36" s="71" t="s">
        <v>89</v>
      </c>
      <c r="D36" s="9">
        <f>D35*12</f>
        <v>336</v>
      </c>
    </row>
  </sheetData>
  <mergeCells count="3">
    <mergeCell ref="B15:D15"/>
    <mergeCell ref="B2:D2"/>
    <mergeCell ref="B4:D4"/>
  </mergeCells>
  <pageMargins left="0.75" right="0.75" top="1" bottom="1" header="0.5" footer="0.5"/>
  <pageSetup orientation="portrait" horizontalDpi="4294967292" verticalDpi="4294967292" r:id="rId1"/>
  <headerFooter alignWithMargins="0">
    <oddFooter>&amp;C&amp;9brough to to you by:
&amp;"Copperplate Gothic Bold,Regular"&amp;10www.HomePokerGames.com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workbookViewId="0">
      <selection activeCell="F13" sqref="F13"/>
    </sheetView>
  </sheetViews>
  <sheetFormatPr defaultRowHeight="12.75"/>
  <cols>
    <col min="1" max="1" width="6.28515625" style="1" customWidth="1"/>
    <col min="2" max="2" width="6.5703125" style="1" customWidth="1"/>
    <col min="3" max="3" width="9.42578125" style="1" customWidth="1"/>
    <col min="4" max="4" width="3.5703125" style="1" customWidth="1"/>
    <col min="5" max="5" width="9" style="1" customWidth="1"/>
    <col min="6" max="6" width="11" style="1" customWidth="1"/>
    <col min="7" max="7" width="10.28515625" style="1" customWidth="1"/>
    <col min="8" max="8" width="6.5703125" style="1" customWidth="1"/>
    <col min="9" max="9" width="12.85546875" style="1" customWidth="1"/>
    <col min="10" max="11" width="9.140625" style="1"/>
    <col min="12" max="12" width="12.42578125" style="1" customWidth="1"/>
    <col min="13" max="13" width="9.140625" style="1"/>
    <col min="14" max="14" width="10.85546875" style="1" customWidth="1"/>
    <col min="15" max="15" width="11.7109375" style="1" customWidth="1"/>
    <col min="16" max="16" width="5.42578125" style="1" customWidth="1"/>
    <col min="17" max="16384" width="9.140625" style="1"/>
  </cols>
  <sheetData>
    <row r="1" spans="2:9" ht="6" customHeight="1"/>
    <row r="2" spans="2:9" ht="18">
      <c r="B2" s="155" t="s">
        <v>6</v>
      </c>
      <c r="C2" s="155"/>
      <c r="D2" s="155"/>
      <c r="E2" s="155"/>
      <c r="F2" s="155"/>
      <c r="G2" s="155"/>
      <c r="H2" s="155"/>
      <c r="I2" s="155"/>
    </row>
    <row r="3" spans="2:9" ht="6.75" customHeight="1" thickBot="1">
      <c r="B3" s="112"/>
      <c r="C3" s="112"/>
      <c r="D3" s="112"/>
      <c r="E3" s="112"/>
      <c r="F3" s="112"/>
      <c r="G3" s="112"/>
      <c r="H3" s="112"/>
      <c r="I3" s="112"/>
    </row>
    <row r="4" spans="2:9" ht="13.5" customHeight="1" thickBot="1">
      <c r="B4" s="4"/>
      <c r="C4" s="4"/>
      <c r="F4" s="93" t="s">
        <v>93</v>
      </c>
      <c r="G4" s="89"/>
      <c r="H4" s="106">
        <v>3</v>
      </c>
      <c r="I4" s="4"/>
    </row>
    <row r="5" spans="2:9" ht="13.5" thickBot="1">
      <c r="B5" s="4"/>
      <c r="C5" s="4"/>
      <c r="D5" s="4"/>
      <c r="E5" s="4"/>
      <c r="F5" s="4"/>
      <c r="G5" s="4"/>
      <c r="H5" s="4"/>
      <c r="I5" s="4"/>
    </row>
    <row r="6" spans="2:9" ht="13.5" thickBot="1">
      <c r="B6" s="92" t="s">
        <v>2</v>
      </c>
      <c r="C6" s="92" t="s">
        <v>0</v>
      </c>
      <c r="D6" s="4"/>
      <c r="E6" s="92" t="s">
        <v>47</v>
      </c>
      <c r="F6" s="100" t="s">
        <v>3</v>
      </c>
      <c r="G6" s="94" t="s">
        <v>96</v>
      </c>
      <c r="H6" s="94" t="s">
        <v>58</v>
      </c>
      <c r="I6" s="92" t="s">
        <v>94</v>
      </c>
    </row>
    <row r="7" spans="2:9">
      <c r="B7" s="90" t="s">
        <v>11</v>
      </c>
      <c r="C7" s="37">
        <v>800</v>
      </c>
      <c r="D7" s="4"/>
      <c r="E7" s="90" t="s">
        <v>11</v>
      </c>
      <c r="F7" s="6" t="s">
        <v>4</v>
      </c>
      <c r="G7" s="3">
        <v>10000</v>
      </c>
      <c r="H7" s="107">
        <f>G7/$G$10</f>
        <v>0.55555555555555558</v>
      </c>
      <c r="I7" s="7">
        <f>IF(G7&gt;0,(H7*(($C$10)-(MIN($C$7:$C$9)*$H$4)))+MIN($C$7:$C$9),"")</f>
        <v>644.44444444444446</v>
      </c>
    </row>
    <row r="8" spans="2:9">
      <c r="B8" s="105" t="s">
        <v>15</v>
      </c>
      <c r="C8" s="101">
        <v>400</v>
      </c>
      <c r="D8" s="4"/>
      <c r="E8" s="105" t="s">
        <v>15</v>
      </c>
      <c r="F8" s="102" t="s">
        <v>5</v>
      </c>
      <c r="G8" s="103">
        <v>5000</v>
      </c>
      <c r="H8" s="108">
        <f t="shared" ref="H8:H9" si="0">G8/$G$10</f>
        <v>0.27777777777777779</v>
      </c>
      <c r="I8" s="104">
        <f>IF(G8&gt;0,(H8*(($C$10)-(MIN($C$7:$C$9)*$H$4)))+MIN($C$7:$C$9),"")</f>
        <v>422.22222222222223</v>
      </c>
    </row>
    <row r="9" spans="2:9" ht="13.5" thickBot="1">
      <c r="B9" s="91" t="s">
        <v>19</v>
      </c>
      <c r="C9" s="38">
        <v>200</v>
      </c>
      <c r="D9" s="4"/>
      <c r="E9" s="91" t="s">
        <v>19</v>
      </c>
      <c r="F9" s="111" t="s">
        <v>95</v>
      </c>
      <c r="G9" s="2">
        <v>3000</v>
      </c>
      <c r="H9" s="109">
        <f t="shared" si="0"/>
        <v>0.16666666666666666</v>
      </c>
      <c r="I9" s="8">
        <f>IF(G9&gt;0,(H9*(($C$10)-(MIN($C$7:$C$9)*$H$4)))+MIN($C$7:$C$9),"")</f>
        <v>333.33333333333331</v>
      </c>
    </row>
    <row r="10" spans="2:9" ht="13.5" thickBot="1">
      <c r="B10" s="4"/>
      <c r="C10" s="9">
        <f>SUM(C7:C9)</f>
        <v>1400</v>
      </c>
      <c r="D10" s="4"/>
      <c r="E10" s="4"/>
      <c r="F10" s="94" t="s">
        <v>7</v>
      </c>
      <c r="G10" s="10">
        <f>SUM(G7:G9)</f>
        <v>18000</v>
      </c>
      <c r="H10" s="110">
        <f>SUM(H7:H9)</f>
        <v>1</v>
      </c>
      <c r="I10" s="10">
        <f>SUM(I7:I9)</f>
        <v>1400</v>
      </c>
    </row>
    <row r="11" spans="2:9" ht="10.5" customHeight="1">
      <c r="B11" s="4"/>
      <c r="C11" s="4"/>
      <c r="D11" s="4"/>
      <c r="E11" s="4"/>
      <c r="F11" s="4"/>
      <c r="G11" s="5"/>
      <c r="H11" s="5"/>
      <c r="I11" s="4"/>
    </row>
    <row r="12" spans="2:9" ht="6" customHeight="1">
      <c r="B12" s="4"/>
      <c r="C12" s="4"/>
      <c r="D12" s="4"/>
      <c r="E12" s="4"/>
      <c r="F12" s="4"/>
      <c r="G12" s="4"/>
      <c r="H12" s="4"/>
      <c r="I12" s="4"/>
    </row>
    <row r="14" spans="2:9">
      <c r="C14" s="12"/>
    </row>
  </sheetData>
  <mergeCells count="1">
    <mergeCell ref="B2:I2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>
    <oddFooter>&amp;C&amp;9brough to to you by:
&amp;"Copperplate Gothic Bold,Regular"&amp;10www.HomePokerGames.com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workbookViewId="0">
      <selection activeCell="I29" sqref="I29"/>
    </sheetView>
  </sheetViews>
  <sheetFormatPr defaultRowHeight="12.75"/>
  <cols>
    <col min="1" max="1" width="6.28515625" style="1" customWidth="1"/>
    <col min="2" max="3" width="6.42578125" style="1" customWidth="1"/>
    <col min="4" max="4" width="11.140625" style="1" customWidth="1"/>
    <col min="5" max="5" width="10.28515625" style="1" customWidth="1"/>
    <col min="6" max="6" width="10.85546875" style="1" customWidth="1"/>
    <col min="7" max="7" width="7" style="1" customWidth="1"/>
    <col min="8" max="8" width="7.85546875" style="40" customWidth="1"/>
    <col min="9" max="9" width="9.5703125" style="40" customWidth="1"/>
    <col min="10" max="10" width="10" style="1" customWidth="1"/>
    <col min="11" max="11" width="7.85546875" style="1" customWidth="1"/>
    <col min="12" max="16384" width="9.140625" style="1"/>
  </cols>
  <sheetData>
    <row r="1" spans="2:13" ht="6" customHeight="1"/>
    <row r="2" spans="2:13" s="64" customFormat="1" ht="23.25">
      <c r="B2" s="158" t="s">
        <v>105</v>
      </c>
      <c r="C2" s="158"/>
      <c r="D2" s="158"/>
      <c r="E2" s="158"/>
      <c r="F2" s="158"/>
      <c r="G2" s="158"/>
      <c r="H2" s="158"/>
      <c r="I2" s="158"/>
      <c r="J2" s="158"/>
      <c r="K2" s="120"/>
      <c r="L2" s="120"/>
      <c r="M2" s="120"/>
    </row>
    <row r="3" spans="2:13" s="64" customFormat="1" ht="18" customHeight="1">
      <c r="B3" s="164" t="s">
        <v>104</v>
      </c>
      <c r="C3" s="164"/>
      <c r="D3" s="164"/>
      <c r="E3" s="164"/>
      <c r="F3" s="164"/>
      <c r="H3" s="164" t="s">
        <v>110</v>
      </c>
      <c r="I3" s="164"/>
      <c r="J3" s="164"/>
    </row>
    <row r="4" spans="2:13" ht="6.75" customHeight="1" thickBot="1">
      <c r="E4" s="40"/>
      <c r="F4" s="40"/>
      <c r="H4" s="1"/>
      <c r="I4" s="1"/>
    </row>
    <row r="5" spans="2:13" ht="13.5" thickBot="1">
      <c r="E5" s="165" t="s">
        <v>31</v>
      </c>
      <c r="F5" s="166"/>
      <c r="H5" s="1"/>
      <c r="I5" s="162" t="s">
        <v>31</v>
      </c>
      <c r="J5" s="163"/>
    </row>
    <row r="6" spans="2:13" ht="13.5" thickBot="1">
      <c r="B6" s="130" t="s">
        <v>8</v>
      </c>
      <c r="C6" s="135" t="s">
        <v>9</v>
      </c>
      <c r="D6" s="136" t="s">
        <v>10</v>
      </c>
      <c r="E6" s="137" t="s">
        <v>103</v>
      </c>
      <c r="F6" s="137" t="s">
        <v>102</v>
      </c>
      <c r="H6" s="130" t="s">
        <v>8</v>
      </c>
      <c r="I6" s="121" t="s">
        <v>103</v>
      </c>
      <c r="J6" s="121" t="s">
        <v>102</v>
      </c>
    </row>
    <row r="7" spans="2:13">
      <c r="B7" s="131">
        <v>1</v>
      </c>
      <c r="C7" s="159" t="s">
        <v>11</v>
      </c>
      <c r="D7" s="138" t="s">
        <v>12</v>
      </c>
      <c r="E7" s="139">
        <v>10</v>
      </c>
      <c r="F7" s="140">
        <f t="shared" ref="F7:F24" si="0">IF(E7="","",E7*2)</f>
        <v>20</v>
      </c>
      <c r="H7" s="131">
        <v>1</v>
      </c>
      <c r="I7" s="127">
        <v>20</v>
      </c>
      <c r="J7" s="122">
        <v>40</v>
      </c>
    </row>
    <row r="8" spans="2:13">
      <c r="B8" s="118">
        <v>2</v>
      </c>
      <c r="C8" s="156"/>
      <c r="D8" s="132" t="s">
        <v>13</v>
      </c>
      <c r="E8" s="134">
        <v>20</v>
      </c>
      <c r="F8" s="141">
        <f t="shared" si="0"/>
        <v>40</v>
      </c>
      <c r="H8" s="118">
        <v>2</v>
      </c>
      <c r="I8" s="128">
        <v>30</v>
      </c>
      <c r="J8" s="123">
        <v>60</v>
      </c>
    </row>
    <row r="9" spans="2:13">
      <c r="B9" s="118">
        <v>3</v>
      </c>
      <c r="C9" s="160"/>
      <c r="D9" s="132" t="s">
        <v>14</v>
      </c>
      <c r="E9" s="134">
        <v>40</v>
      </c>
      <c r="F9" s="141">
        <f t="shared" si="0"/>
        <v>80</v>
      </c>
      <c r="H9" s="118">
        <v>3</v>
      </c>
      <c r="I9" s="128">
        <v>50</v>
      </c>
      <c r="J9" s="123">
        <v>100</v>
      </c>
    </row>
    <row r="10" spans="2:13">
      <c r="B10" s="118">
        <v>4</v>
      </c>
      <c r="C10" s="161" t="s">
        <v>15</v>
      </c>
      <c r="D10" s="132" t="s">
        <v>16</v>
      </c>
      <c r="E10" s="134">
        <v>60</v>
      </c>
      <c r="F10" s="141">
        <f t="shared" si="0"/>
        <v>120</v>
      </c>
      <c r="H10" s="118">
        <v>4</v>
      </c>
      <c r="I10" s="128">
        <v>100</v>
      </c>
      <c r="J10" s="123">
        <v>200</v>
      </c>
    </row>
    <row r="11" spans="2:13">
      <c r="B11" s="118">
        <v>5</v>
      </c>
      <c r="C11" s="156"/>
      <c r="D11" s="132" t="s">
        <v>17</v>
      </c>
      <c r="E11" s="134">
        <v>80</v>
      </c>
      <c r="F11" s="141">
        <f t="shared" si="0"/>
        <v>160</v>
      </c>
      <c r="H11" s="118">
        <v>5</v>
      </c>
      <c r="I11" s="128">
        <v>200</v>
      </c>
      <c r="J11" s="123">
        <v>400</v>
      </c>
    </row>
    <row r="12" spans="2:13">
      <c r="B12" s="118">
        <v>6</v>
      </c>
      <c r="C12" s="160"/>
      <c r="D12" s="132" t="s">
        <v>18</v>
      </c>
      <c r="E12" s="134">
        <v>100</v>
      </c>
      <c r="F12" s="141">
        <f t="shared" si="0"/>
        <v>200</v>
      </c>
      <c r="H12" s="118">
        <v>6</v>
      </c>
      <c r="I12" s="128">
        <v>300</v>
      </c>
      <c r="J12" s="123">
        <v>600</v>
      </c>
    </row>
    <row r="13" spans="2:13">
      <c r="B13" s="118">
        <v>7</v>
      </c>
      <c r="C13" s="161" t="s">
        <v>19</v>
      </c>
      <c r="D13" s="132" t="s">
        <v>20</v>
      </c>
      <c r="E13" s="134">
        <v>150</v>
      </c>
      <c r="F13" s="141">
        <f t="shared" si="0"/>
        <v>300</v>
      </c>
      <c r="H13" s="118">
        <v>7</v>
      </c>
      <c r="I13" s="128">
        <v>400</v>
      </c>
      <c r="J13" s="123">
        <v>800</v>
      </c>
    </row>
    <row r="14" spans="2:13">
      <c r="B14" s="118">
        <v>8</v>
      </c>
      <c r="C14" s="156"/>
      <c r="D14" s="132" t="s">
        <v>21</v>
      </c>
      <c r="E14" s="134">
        <v>300</v>
      </c>
      <c r="F14" s="141">
        <f t="shared" si="0"/>
        <v>600</v>
      </c>
      <c r="H14" s="118">
        <v>8</v>
      </c>
      <c r="I14" s="128">
        <v>600</v>
      </c>
      <c r="J14" s="124">
        <v>1200</v>
      </c>
    </row>
    <row r="15" spans="2:13">
      <c r="B15" s="118">
        <v>9</v>
      </c>
      <c r="C15" s="160"/>
      <c r="D15" s="132" t="s">
        <v>22</v>
      </c>
      <c r="E15" s="134">
        <v>500</v>
      </c>
      <c r="F15" s="141">
        <f t="shared" si="0"/>
        <v>1000</v>
      </c>
      <c r="H15" s="118">
        <v>9</v>
      </c>
      <c r="I15" s="129">
        <v>1000</v>
      </c>
      <c r="J15" s="124">
        <v>2000</v>
      </c>
    </row>
    <row r="16" spans="2:13">
      <c r="B16" s="118">
        <v>10</v>
      </c>
      <c r="C16" s="161" t="s">
        <v>23</v>
      </c>
      <c r="D16" s="132" t="s">
        <v>24</v>
      </c>
      <c r="E16" s="134">
        <v>1000</v>
      </c>
      <c r="F16" s="141">
        <f t="shared" si="0"/>
        <v>2000</v>
      </c>
      <c r="H16" s="118">
        <v>10</v>
      </c>
      <c r="I16" s="129">
        <v>1500</v>
      </c>
      <c r="J16" s="124">
        <v>3000</v>
      </c>
    </row>
    <row r="17" spans="2:10">
      <c r="B17" s="118">
        <v>11</v>
      </c>
      <c r="C17" s="156"/>
      <c r="D17" s="132" t="s">
        <v>25</v>
      </c>
      <c r="E17" s="134">
        <v>2000</v>
      </c>
      <c r="F17" s="141">
        <f t="shared" si="0"/>
        <v>4000</v>
      </c>
      <c r="H17" s="118">
        <v>11</v>
      </c>
      <c r="I17" s="129">
        <v>2000</v>
      </c>
      <c r="J17" s="124">
        <v>4000</v>
      </c>
    </row>
    <row r="18" spans="2:10">
      <c r="B18" s="118">
        <v>12</v>
      </c>
      <c r="C18" s="160"/>
      <c r="D18" s="132" t="s">
        <v>26</v>
      </c>
      <c r="E18" s="134">
        <v>5000</v>
      </c>
      <c r="F18" s="141">
        <f t="shared" si="0"/>
        <v>10000</v>
      </c>
      <c r="H18" s="118">
        <v>12</v>
      </c>
      <c r="I18" s="129">
        <v>3000</v>
      </c>
      <c r="J18" s="124">
        <v>6000</v>
      </c>
    </row>
    <row r="19" spans="2:10">
      <c r="B19" s="118">
        <v>13</v>
      </c>
      <c r="C19" s="161" t="s">
        <v>27</v>
      </c>
      <c r="D19" s="132" t="s">
        <v>28</v>
      </c>
      <c r="E19" s="134"/>
      <c r="F19" s="141" t="str">
        <f t="shared" si="0"/>
        <v/>
      </c>
      <c r="H19" s="118">
        <v>13</v>
      </c>
      <c r="I19" s="129">
        <v>4000</v>
      </c>
      <c r="J19" s="124">
        <v>8000</v>
      </c>
    </row>
    <row r="20" spans="2:10">
      <c r="B20" s="118">
        <v>14</v>
      </c>
      <c r="C20" s="156"/>
      <c r="D20" s="132" t="s">
        <v>29</v>
      </c>
      <c r="E20" s="134"/>
      <c r="F20" s="141" t="str">
        <f t="shared" si="0"/>
        <v/>
      </c>
      <c r="H20" s="118">
        <v>14</v>
      </c>
      <c r="I20" s="129">
        <v>6000</v>
      </c>
      <c r="J20" s="124">
        <v>12000</v>
      </c>
    </row>
    <row r="21" spans="2:10">
      <c r="B21" s="118">
        <v>15</v>
      </c>
      <c r="C21" s="160"/>
      <c r="D21" s="132" t="s">
        <v>30</v>
      </c>
      <c r="E21" s="134"/>
      <c r="F21" s="141" t="str">
        <f t="shared" si="0"/>
        <v/>
      </c>
      <c r="H21" s="118">
        <v>15</v>
      </c>
      <c r="I21" s="129">
        <v>10000</v>
      </c>
      <c r="J21" s="124">
        <v>20000</v>
      </c>
    </row>
    <row r="22" spans="2:10">
      <c r="B22" s="118">
        <v>16</v>
      </c>
      <c r="C22" s="156" t="s">
        <v>106</v>
      </c>
      <c r="D22" s="143" t="s">
        <v>107</v>
      </c>
      <c r="E22" s="134"/>
      <c r="F22" s="141" t="str">
        <f t="shared" si="0"/>
        <v/>
      </c>
      <c r="H22" s="118">
        <v>16</v>
      </c>
      <c r="I22" s="129">
        <v>15000</v>
      </c>
      <c r="J22" s="124">
        <v>30000</v>
      </c>
    </row>
    <row r="23" spans="2:10">
      <c r="B23" s="118">
        <v>17</v>
      </c>
      <c r="C23" s="156"/>
      <c r="D23" s="132" t="s">
        <v>108</v>
      </c>
      <c r="E23" s="134"/>
      <c r="F23" s="141" t="str">
        <f t="shared" si="0"/>
        <v/>
      </c>
      <c r="H23" s="118">
        <v>17</v>
      </c>
      <c r="I23" s="129">
        <v>20000</v>
      </c>
      <c r="J23" s="124">
        <v>40000</v>
      </c>
    </row>
    <row r="24" spans="2:10" ht="13.5" thickBot="1">
      <c r="B24" s="119">
        <v>18</v>
      </c>
      <c r="C24" s="157"/>
      <c r="D24" s="133" t="s">
        <v>109</v>
      </c>
      <c r="E24" s="144"/>
      <c r="F24" s="142" t="str">
        <f t="shared" si="0"/>
        <v/>
      </c>
      <c r="H24" s="118">
        <v>18</v>
      </c>
      <c r="I24" s="129">
        <v>30000</v>
      </c>
      <c r="J24" s="124">
        <v>60000</v>
      </c>
    </row>
    <row r="25" spans="2:10">
      <c r="E25" s="40"/>
      <c r="F25" s="40"/>
      <c r="H25" s="118">
        <v>19</v>
      </c>
      <c r="I25" s="129">
        <v>40000</v>
      </c>
      <c r="J25" s="124">
        <v>80000</v>
      </c>
    </row>
    <row r="26" spans="2:10" ht="13.5" thickBot="1">
      <c r="E26" s="40"/>
      <c r="F26" s="40"/>
      <c r="H26" s="119">
        <v>20</v>
      </c>
      <c r="I26" s="126">
        <v>60000</v>
      </c>
      <c r="J26" s="125">
        <v>100000</v>
      </c>
    </row>
    <row r="27" spans="2:10">
      <c r="E27" s="40"/>
      <c r="F27" s="40"/>
      <c r="H27" s="1"/>
      <c r="I27" s="1"/>
    </row>
    <row r="28" spans="2:10">
      <c r="E28" s="40"/>
      <c r="F28" s="40"/>
      <c r="H28" s="1"/>
      <c r="I28" s="1"/>
    </row>
    <row r="29" spans="2:10">
      <c r="E29" s="40"/>
      <c r="F29" s="40"/>
      <c r="H29" s="1"/>
      <c r="I29" s="1"/>
    </row>
    <row r="30" spans="2:10">
      <c r="E30" s="40"/>
      <c r="F30" s="40"/>
      <c r="H30" s="1"/>
      <c r="I30" s="1"/>
    </row>
    <row r="31" spans="2:10">
      <c r="E31" s="40"/>
      <c r="F31" s="40"/>
      <c r="H31" s="1"/>
      <c r="I31" s="1"/>
    </row>
    <row r="32" spans="2:10">
      <c r="E32" s="40"/>
      <c r="F32" s="40"/>
      <c r="H32" s="1"/>
      <c r="I32" s="1"/>
    </row>
    <row r="33" spans="5:9">
      <c r="E33" s="40"/>
      <c r="F33" s="40"/>
      <c r="H33" s="1"/>
      <c r="I33" s="1"/>
    </row>
    <row r="34" spans="5:9">
      <c r="E34" s="40"/>
      <c r="F34" s="40"/>
      <c r="H34" s="1"/>
      <c r="I34" s="1"/>
    </row>
  </sheetData>
  <mergeCells count="11">
    <mergeCell ref="C22:C24"/>
    <mergeCell ref="B2:J2"/>
    <mergeCell ref="C7:C9"/>
    <mergeCell ref="C10:C12"/>
    <mergeCell ref="C13:C15"/>
    <mergeCell ref="C16:C18"/>
    <mergeCell ref="C19:C21"/>
    <mergeCell ref="I5:J5"/>
    <mergeCell ref="H3:J3"/>
    <mergeCell ref="E5:F5"/>
    <mergeCell ref="B3:F3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>
    <oddFooter>&amp;Ccheck out:
&amp;"Copperplate Gothic Light,Regular"www.HomePokerGames.com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A21" sqref="A21"/>
    </sheetView>
  </sheetViews>
  <sheetFormatPr defaultRowHeight="12.75"/>
  <cols>
    <col min="1" max="2" width="101.42578125" style="35" customWidth="1"/>
    <col min="3" max="3" width="9.140625" style="1"/>
    <col min="4" max="4" width="28.7109375" style="1" bestFit="1" customWidth="1"/>
    <col min="5" max="16384" width="9.140625" style="1"/>
  </cols>
  <sheetData>
    <row r="1" spans="1:4" ht="41.25">
      <c r="A1" s="113" t="s">
        <v>33</v>
      </c>
      <c r="B1" s="113"/>
    </row>
    <row r="2" spans="1:4" ht="15.75" customHeight="1">
      <c r="A2" s="114"/>
      <c r="B2" s="114"/>
    </row>
    <row r="3" spans="1:4" ht="18.75">
      <c r="A3" s="78" t="s">
        <v>37</v>
      </c>
      <c r="B3" s="78"/>
      <c r="D3" s="23"/>
    </row>
    <row r="4" spans="1:4" ht="18.75">
      <c r="A4" s="78" t="s">
        <v>97</v>
      </c>
      <c r="B4" s="78"/>
      <c r="D4" s="23"/>
    </row>
    <row r="5" spans="1:4" ht="18.75">
      <c r="A5" s="78" t="s">
        <v>38</v>
      </c>
      <c r="B5" s="78"/>
      <c r="D5" s="24"/>
    </row>
    <row r="6" spans="1:4" ht="18.75">
      <c r="A6" s="78" t="s">
        <v>98</v>
      </c>
      <c r="B6" s="78"/>
      <c r="C6" s="25"/>
      <c r="D6" s="26"/>
    </row>
    <row r="7" spans="1:4">
      <c r="A7" s="115"/>
      <c r="B7" s="115"/>
    </row>
    <row r="8" spans="1:4">
      <c r="A8" s="115"/>
      <c r="B8" s="115"/>
    </row>
    <row r="9" spans="1:4">
      <c r="A9" s="115"/>
      <c r="B9" s="115"/>
    </row>
    <row r="10" spans="1:4" ht="26.25">
      <c r="A10" s="116" t="s">
        <v>99</v>
      </c>
      <c r="B10" s="116"/>
    </row>
    <row r="11" spans="1:4" ht="18">
      <c r="A11" s="27" t="s">
        <v>34</v>
      </c>
      <c r="B11" s="27"/>
    </row>
    <row r="12" spans="1:4" ht="18">
      <c r="A12" s="27"/>
      <c r="B12" s="27"/>
    </row>
    <row r="13" spans="1:4" ht="26.25">
      <c r="A13" s="116" t="s">
        <v>100</v>
      </c>
      <c r="B13" s="116"/>
    </row>
    <row r="14" spans="1:4" ht="18">
      <c r="A14" s="27" t="s">
        <v>40</v>
      </c>
      <c r="B14" s="27"/>
    </row>
    <row r="15" spans="1:4" ht="18">
      <c r="A15" s="27" t="s">
        <v>35</v>
      </c>
      <c r="B15" s="27"/>
    </row>
    <row r="16" spans="1:4" ht="18">
      <c r="A16" s="27" t="s">
        <v>39</v>
      </c>
      <c r="B16" s="27"/>
    </row>
    <row r="17" spans="1:2" ht="14.25">
      <c r="A17" s="117"/>
      <c r="B17" s="117"/>
    </row>
    <row r="18" spans="1:2" ht="26.25">
      <c r="A18" s="116" t="s">
        <v>101</v>
      </c>
      <c r="B18" s="116"/>
    </row>
    <row r="19" spans="1:2" ht="18">
      <c r="A19" s="27" t="s">
        <v>36</v>
      </c>
      <c r="B19" s="27"/>
    </row>
    <row r="20" spans="1:2" ht="18">
      <c r="A20" s="27"/>
      <c r="B20" s="27"/>
    </row>
    <row r="21" spans="1:2" ht="18">
      <c r="A21" s="27"/>
      <c r="B21" s="27"/>
    </row>
    <row r="22" spans="1:2" ht="18">
      <c r="A22" s="27"/>
      <c r="B22" s="27"/>
    </row>
    <row r="23" spans="1:2" ht="18">
      <c r="A23" s="27"/>
      <c r="B23" s="27"/>
    </row>
    <row r="24" spans="1:2" ht="18">
      <c r="A24" s="27"/>
      <c r="B24" s="27"/>
    </row>
    <row r="25" spans="1:2" ht="18">
      <c r="A25" s="27"/>
      <c r="B25" s="27"/>
    </row>
    <row r="26" spans="1:2" ht="18">
      <c r="A26" s="27"/>
      <c r="B26" s="27"/>
    </row>
    <row r="27" spans="1:2" ht="18">
      <c r="A27" s="27"/>
      <c r="B27" s="27"/>
    </row>
    <row r="28" spans="1:2" ht="18">
      <c r="A28" s="27"/>
      <c r="B28" s="27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>
    <oddFooter>&amp;Ccheck out:
&amp;"Copperplate Gothic Light,Regular"www.HomePokerGames.com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tournament payouts</vt:lpstr>
      <vt:lpstr>starting chips</vt:lpstr>
      <vt:lpstr>cost to host</vt:lpstr>
      <vt:lpstr>deal calculator</vt:lpstr>
      <vt:lpstr>blinds schedules</vt:lpstr>
      <vt:lpstr>flier</vt:lpstr>
      <vt:lpstr>flier!Print_Area</vt:lpstr>
      <vt:lpstr>'starting chips'!Print_Area</vt:lpstr>
      <vt:lpstr>'tournament payouts'!Print_Area</vt:lpstr>
    </vt:vector>
  </TitlesOfParts>
  <Company>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k</cp:lastModifiedBy>
  <cp:lastPrinted>2012-10-13T01:39:49Z</cp:lastPrinted>
  <dcterms:created xsi:type="dcterms:W3CDTF">2004-08-06T02:23:19Z</dcterms:created>
  <dcterms:modified xsi:type="dcterms:W3CDTF">2012-10-18T23:26:52Z</dcterms:modified>
</cp:coreProperties>
</file>